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4240" windowHeight="1374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G17" i="5"/>
  <c r="H17" i="5"/>
  <c r="D6" i="15" l="1"/>
  <c r="E6" i="15"/>
  <c r="C6" i="15"/>
  <c r="H15" i="1"/>
  <c r="G12" i="1" l="1"/>
  <c r="I12" i="1"/>
  <c r="I16" i="1" s="1"/>
  <c r="J12" i="1"/>
  <c r="L12" i="1" s="1"/>
  <c r="G15" i="1"/>
  <c r="H16" i="1"/>
  <c r="I15" i="1"/>
  <c r="J15" i="1"/>
  <c r="J16" i="1" s="1"/>
  <c r="K12" i="1" l="1"/>
  <c r="G16" i="1"/>
  <c r="K16" i="1" s="1"/>
  <c r="L16" i="1"/>
  <c r="L15" i="1"/>
  <c r="K15" i="1"/>
  <c r="H26" i="1"/>
  <c r="H27" i="1" s="1"/>
  <c r="I26" i="1"/>
  <c r="I27" i="1" s="1"/>
  <c r="J26" i="1"/>
  <c r="L26" i="1" s="1"/>
  <c r="G26" i="1"/>
  <c r="L23" i="1"/>
  <c r="H23" i="1"/>
  <c r="I23" i="1"/>
  <c r="J23" i="1"/>
  <c r="K23" i="1" s="1"/>
  <c r="G23" i="1"/>
  <c r="J27" i="1" l="1"/>
  <c r="L27" i="1" s="1"/>
  <c r="K26" i="1"/>
  <c r="G27" i="1"/>
  <c r="K27" i="1" s="1"/>
  <c r="E135" i="15"/>
  <c r="F135" i="15" s="1"/>
  <c r="D135" i="15"/>
  <c r="C135" i="15"/>
  <c r="E134" i="15"/>
  <c r="E133" i="15" s="1"/>
  <c r="F133" i="15" s="1"/>
  <c r="D134" i="15"/>
  <c r="D133" i="15" s="1"/>
  <c r="C134" i="15"/>
  <c r="C133" i="15" s="1"/>
  <c r="F131" i="15"/>
  <c r="E131" i="15"/>
  <c r="D131" i="15"/>
  <c r="C131" i="15"/>
  <c r="E128" i="15"/>
  <c r="E123" i="15" s="1"/>
  <c r="D128" i="15"/>
  <c r="D123" i="15" s="1"/>
  <c r="D122" i="15" s="1"/>
  <c r="D121" i="15" s="1"/>
  <c r="D10" i="15" s="1"/>
  <c r="C128" i="15"/>
  <c r="C123" i="15" s="1"/>
  <c r="C122" i="15" s="1"/>
  <c r="C121" i="15" s="1"/>
  <c r="C10" i="15" s="1"/>
  <c r="F124" i="15"/>
  <c r="E124" i="15"/>
  <c r="D124" i="15"/>
  <c r="C124" i="15"/>
  <c r="F119" i="15"/>
  <c r="E119" i="15"/>
  <c r="D119" i="15"/>
  <c r="C119" i="15"/>
  <c r="E118" i="15"/>
  <c r="E117" i="15" s="1"/>
  <c r="D118" i="15"/>
  <c r="D117" i="15" s="1"/>
  <c r="C118" i="15"/>
  <c r="C117" i="15" s="1"/>
  <c r="F114" i="15"/>
  <c r="E114" i="15"/>
  <c r="D114" i="15"/>
  <c r="C114" i="15"/>
  <c r="E111" i="15"/>
  <c r="E110" i="15" s="1"/>
  <c r="D111" i="15"/>
  <c r="D110" i="15" s="1"/>
  <c r="D109" i="15" s="1"/>
  <c r="D108" i="15" s="1"/>
  <c r="D9" i="15" s="1"/>
  <c r="C111" i="15"/>
  <c r="C110" i="15" s="1"/>
  <c r="C109" i="15" s="1"/>
  <c r="C108" i="15" s="1"/>
  <c r="C9" i="15" s="1"/>
  <c r="F105" i="15"/>
  <c r="E105" i="15"/>
  <c r="E104" i="15" s="1"/>
  <c r="D105" i="15"/>
  <c r="D104" i="15" s="1"/>
  <c r="D103" i="15" s="1"/>
  <c r="C105" i="15"/>
  <c r="C104" i="15"/>
  <c r="C103" i="15"/>
  <c r="F101" i="15"/>
  <c r="E101" i="15"/>
  <c r="D101" i="15"/>
  <c r="C101" i="15"/>
  <c r="E98" i="15"/>
  <c r="F98" i="15" s="1"/>
  <c r="D98" i="15"/>
  <c r="C98" i="15"/>
  <c r="E97" i="15"/>
  <c r="E96" i="15" s="1"/>
  <c r="F96" i="15" s="1"/>
  <c r="D97" i="15"/>
  <c r="D96" i="15" s="1"/>
  <c r="C97" i="15"/>
  <c r="C96" i="15" s="1"/>
  <c r="E94" i="15"/>
  <c r="F94" i="15" s="1"/>
  <c r="D94" i="15"/>
  <c r="C94" i="15"/>
  <c r="E93" i="15"/>
  <c r="F93" i="15" s="1"/>
  <c r="D93" i="15"/>
  <c r="C93" i="15"/>
  <c r="F89" i="15"/>
  <c r="E89" i="15"/>
  <c r="D89" i="15"/>
  <c r="C89" i="15"/>
  <c r="E82" i="15"/>
  <c r="F82" i="15" s="1"/>
  <c r="D82" i="15"/>
  <c r="C82" i="15"/>
  <c r="E75" i="15"/>
  <c r="E71" i="15" s="1"/>
  <c r="D75" i="15"/>
  <c r="C75" i="15"/>
  <c r="C71" i="15" s="1"/>
  <c r="C70" i="15" s="1"/>
  <c r="C69" i="15" s="1"/>
  <c r="C8" i="15" s="1"/>
  <c r="F72" i="15"/>
  <c r="E72" i="15"/>
  <c r="D72" i="15"/>
  <c r="D71" i="15" s="1"/>
  <c r="D70" i="15" s="1"/>
  <c r="D69" i="15" s="1"/>
  <c r="C72" i="15"/>
  <c r="E65" i="15"/>
  <c r="E64" i="15" s="1"/>
  <c r="D65" i="15"/>
  <c r="F65" i="15" s="1"/>
  <c r="C65" i="15"/>
  <c r="C64" i="15" s="1"/>
  <c r="C63" i="15" s="1"/>
  <c r="D64" i="15"/>
  <c r="D63" i="15"/>
  <c r="E61" i="15"/>
  <c r="F61" i="15" s="1"/>
  <c r="D61" i="15"/>
  <c r="C61" i="15"/>
  <c r="C60" i="15" s="1"/>
  <c r="E60" i="15"/>
  <c r="F60" i="15" s="1"/>
  <c r="D60" i="15"/>
  <c r="E58" i="15"/>
  <c r="F58" i="15" s="1"/>
  <c r="D58" i="15"/>
  <c r="C58" i="15"/>
  <c r="C53" i="15" s="1"/>
  <c r="F54" i="15"/>
  <c r="E54" i="15"/>
  <c r="E53" i="15" s="1"/>
  <c r="D54" i="15"/>
  <c r="D53" i="15" s="1"/>
  <c r="D52" i="15" s="1"/>
  <c r="C54" i="15"/>
  <c r="E50" i="15"/>
  <c r="E49" i="15" s="1"/>
  <c r="F49" i="15" s="1"/>
  <c r="D50" i="15"/>
  <c r="D49" i="15" s="1"/>
  <c r="C50" i="15"/>
  <c r="C49" i="15" s="1"/>
  <c r="E44" i="15"/>
  <c r="F44" i="15" s="1"/>
  <c r="D44" i="15"/>
  <c r="C44" i="15"/>
  <c r="E37" i="15"/>
  <c r="F37" i="15" s="1"/>
  <c r="D37" i="15"/>
  <c r="C37" i="15"/>
  <c r="E30" i="15"/>
  <c r="F30" i="15" s="1"/>
  <c r="D30" i="15"/>
  <c r="C30" i="15"/>
  <c r="E26" i="15"/>
  <c r="F26" i="15" s="1"/>
  <c r="D26" i="15"/>
  <c r="D25" i="15" s="1"/>
  <c r="C26" i="15"/>
  <c r="E22" i="15"/>
  <c r="D22" i="15"/>
  <c r="F22" i="15" s="1"/>
  <c r="C22" i="15"/>
  <c r="F20" i="15"/>
  <c r="E20" i="15"/>
  <c r="D20" i="15"/>
  <c r="C20" i="15"/>
  <c r="E16" i="15"/>
  <c r="E15" i="15" s="1"/>
  <c r="D16" i="15"/>
  <c r="D15" i="15" s="1"/>
  <c r="C16" i="15"/>
  <c r="E8" i="15"/>
  <c r="H8" i="8"/>
  <c r="G8" i="8"/>
  <c r="F7" i="8"/>
  <c r="H7" i="8" s="1"/>
  <c r="E7" i="8"/>
  <c r="C7" i="8"/>
  <c r="G7" i="8" s="1"/>
  <c r="E6" i="8"/>
  <c r="D6" i="8"/>
  <c r="H23" i="5"/>
  <c r="G23" i="5"/>
  <c r="F22" i="5"/>
  <c r="H22" i="5" s="1"/>
  <c r="E22" i="5"/>
  <c r="D22" i="5"/>
  <c r="C22" i="5"/>
  <c r="C15" i="5" s="1"/>
  <c r="H21" i="5"/>
  <c r="G21" i="5"/>
  <c r="F20" i="5"/>
  <c r="H20" i="5" s="1"/>
  <c r="E20" i="5"/>
  <c r="D20" i="5"/>
  <c r="C20" i="5"/>
  <c r="G20" i="5" s="1"/>
  <c r="H19" i="5"/>
  <c r="G19" i="5"/>
  <c r="F18" i="5"/>
  <c r="H18" i="5" s="1"/>
  <c r="E18" i="5"/>
  <c r="D18" i="5"/>
  <c r="C18" i="5"/>
  <c r="G18" i="5" s="1"/>
  <c r="F16" i="5"/>
  <c r="F15" i="5" s="1"/>
  <c r="E16" i="5"/>
  <c r="E15" i="5" s="1"/>
  <c r="D16" i="5"/>
  <c r="D15" i="5" s="1"/>
  <c r="H14" i="5"/>
  <c r="G14" i="5"/>
  <c r="F13" i="5"/>
  <c r="H13" i="5" s="1"/>
  <c r="E13" i="5"/>
  <c r="E6" i="5" s="1"/>
  <c r="D13" i="5"/>
  <c r="C13" i="5"/>
  <c r="H12" i="5"/>
  <c r="G12" i="5"/>
  <c r="F11" i="5"/>
  <c r="H11" i="5" s="1"/>
  <c r="E11" i="5"/>
  <c r="D11" i="5"/>
  <c r="C11" i="5"/>
  <c r="H10" i="5"/>
  <c r="G10" i="5"/>
  <c r="F9" i="5"/>
  <c r="H9" i="5" s="1"/>
  <c r="E9" i="5"/>
  <c r="D9" i="5"/>
  <c r="C9" i="5"/>
  <c r="H8" i="5"/>
  <c r="G8" i="5"/>
  <c r="F7" i="5"/>
  <c r="H7" i="5" s="1"/>
  <c r="E7" i="5"/>
  <c r="D7" i="5"/>
  <c r="C7" i="5"/>
  <c r="G7" i="5" s="1"/>
  <c r="F6" i="5"/>
  <c r="L84" i="3"/>
  <c r="K84" i="3"/>
  <c r="J83" i="3"/>
  <c r="L83" i="3" s="1"/>
  <c r="I83" i="3"/>
  <c r="H83" i="3"/>
  <c r="G83" i="3"/>
  <c r="G82" i="3" s="1"/>
  <c r="J82" i="3"/>
  <c r="L82" i="3" s="1"/>
  <c r="I82" i="3"/>
  <c r="H82" i="3"/>
  <c r="L81" i="3"/>
  <c r="K81" i="3"/>
  <c r="L80" i="3"/>
  <c r="J80" i="3"/>
  <c r="I80" i="3"/>
  <c r="H80" i="3"/>
  <c r="G80" i="3"/>
  <c r="K80" i="3" s="1"/>
  <c r="L79" i="3"/>
  <c r="K79" i="3"/>
  <c r="L78" i="3"/>
  <c r="K78" i="3"/>
  <c r="J78" i="3"/>
  <c r="I78" i="3"/>
  <c r="H78" i="3"/>
  <c r="G78" i="3"/>
  <c r="L77" i="3"/>
  <c r="K77" i="3"/>
  <c r="L76" i="3"/>
  <c r="K76" i="3"/>
  <c r="L75" i="3"/>
  <c r="K75" i="3"/>
  <c r="L74" i="3"/>
  <c r="K74" i="3"/>
  <c r="J73" i="3"/>
  <c r="L73" i="3" s="1"/>
  <c r="I73" i="3"/>
  <c r="H73" i="3"/>
  <c r="G73" i="3"/>
  <c r="G72" i="3" s="1"/>
  <c r="I72" i="3"/>
  <c r="I71" i="3"/>
  <c r="L70" i="3"/>
  <c r="K70" i="3"/>
  <c r="J69" i="3"/>
  <c r="L69" i="3" s="1"/>
  <c r="I69" i="3"/>
  <c r="H69" i="3"/>
  <c r="G69" i="3"/>
  <c r="J68" i="3"/>
  <c r="L68" i="3" s="1"/>
  <c r="I68" i="3"/>
  <c r="H68" i="3"/>
  <c r="G68" i="3"/>
  <c r="K68" i="3" s="1"/>
  <c r="L67" i="3"/>
  <c r="K67" i="3"/>
  <c r="L66" i="3"/>
  <c r="K66" i="3"/>
  <c r="L65" i="3"/>
  <c r="K65" i="3"/>
  <c r="L64" i="3"/>
  <c r="K64" i="3"/>
  <c r="J63" i="3"/>
  <c r="L63" i="3" s="1"/>
  <c r="I63" i="3"/>
  <c r="H63" i="3"/>
  <c r="G63" i="3"/>
  <c r="K63" i="3" s="1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J55" i="3"/>
  <c r="L55" i="3" s="1"/>
  <c r="I55" i="3"/>
  <c r="H55" i="3"/>
  <c r="G55" i="3"/>
  <c r="K55" i="3" s="1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L48" i="3" s="1"/>
  <c r="I48" i="3"/>
  <c r="H48" i="3"/>
  <c r="H43" i="3" s="1"/>
  <c r="G48" i="3"/>
  <c r="K48" i="3" s="1"/>
  <c r="L47" i="3"/>
  <c r="K47" i="3"/>
  <c r="L46" i="3"/>
  <c r="K46" i="3"/>
  <c r="L45" i="3"/>
  <c r="K45" i="3"/>
  <c r="J44" i="3"/>
  <c r="J43" i="3" s="1"/>
  <c r="I44" i="3"/>
  <c r="I43" i="3" s="1"/>
  <c r="H44" i="3"/>
  <c r="G44" i="3"/>
  <c r="K44" i="3" s="1"/>
  <c r="L42" i="3"/>
  <c r="K42" i="3"/>
  <c r="L41" i="3"/>
  <c r="K41" i="3"/>
  <c r="J40" i="3"/>
  <c r="L40" i="3" s="1"/>
  <c r="I40" i="3"/>
  <c r="I33" i="3" s="1"/>
  <c r="H40" i="3"/>
  <c r="G40" i="3"/>
  <c r="K40" i="3" s="1"/>
  <c r="L39" i="3"/>
  <c r="K39" i="3"/>
  <c r="J38" i="3"/>
  <c r="L38" i="3" s="1"/>
  <c r="I38" i="3"/>
  <c r="H38" i="3"/>
  <c r="G38" i="3"/>
  <c r="K38" i="3" s="1"/>
  <c r="L37" i="3"/>
  <c r="K37" i="3"/>
  <c r="L36" i="3"/>
  <c r="K36" i="3"/>
  <c r="L35" i="3"/>
  <c r="K35" i="3"/>
  <c r="J34" i="3"/>
  <c r="L34" i="3" s="1"/>
  <c r="I34" i="3"/>
  <c r="H34" i="3"/>
  <c r="G34" i="3"/>
  <c r="K34" i="3" s="1"/>
  <c r="L26" i="3"/>
  <c r="K26" i="3"/>
  <c r="L25" i="3"/>
  <c r="K25" i="3"/>
  <c r="J24" i="3"/>
  <c r="J23" i="3" s="1"/>
  <c r="I24" i="3"/>
  <c r="I23" i="3" s="1"/>
  <c r="H24" i="3"/>
  <c r="H23" i="3" s="1"/>
  <c r="G24" i="3"/>
  <c r="G23" i="3" s="1"/>
  <c r="L22" i="3"/>
  <c r="K22" i="3"/>
  <c r="L21" i="3"/>
  <c r="K21" i="3"/>
  <c r="J20" i="3"/>
  <c r="J19" i="3" s="1"/>
  <c r="I20" i="3"/>
  <c r="I19" i="3" s="1"/>
  <c r="H20" i="3"/>
  <c r="H19" i="3" s="1"/>
  <c r="G20" i="3"/>
  <c r="G19" i="3" s="1"/>
  <c r="L18" i="3"/>
  <c r="K18" i="3"/>
  <c r="J17" i="3"/>
  <c r="J16" i="3" s="1"/>
  <c r="I17" i="3"/>
  <c r="I16" i="3" s="1"/>
  <c r="H17" i="3"/>
  <c r="H16" i="3" s="1"/>
  <c r="G17" i="3"/>
  <c r="K17" i="3" s="1"/>
  <c r="L15" i="3"/>
  <c r="K15" i="3"/>
  <c r="L14" i="3"/>
  <c r="K14" i="3"/>
  <c r="J13" i="3"/>
  <c r="L13" i="3" s="1"/>
  <c r="I13" i="3"/>
  <c r="I12" i="3" s="1"/>
  <c r="H13" i="3"/>
  <c r="H12" i="3" s="1"/>
  <c r="G13" i="3"/>
  <c r="H15" i="5" l="1"/>
  <c r="F110" i="15"/>
  <c r="E109" i="15"/>
  <c r="F69" i="15"/>
  <c r="D8" i="15"/>
  <c r="L43" i="3"/>
  <c r="E63" i="15"/>
  <c r="F63" i="15" s="1"/>
  <c r="F64" i="15"/>
  <c r="L19" i="3"/>
  <c r="K16" i="3"/>
  <c r="L16" i="3"/>
  <c r="F71" i="15"/>
  <c r="E70" i="15"/>
  <c r="F70" i="15" s="1"/>
  <c r="D14" i="15"/>
  <c r="D13" i="15" s="1"/>
  <c r="D7" i="15" s="1"/>
  <c r="L23" i="3"/>
  <c r="F15" i="15"/>
  <c r="F123" i="15"/>
  <c r="E122" i="15"/>
  <c r="E103" i="15"/>
  <c r="F103" i="15" s="1"/>
  <c r="F104" i="15"/>
  <c r="I32" i="3"/>
  <c r="I31" i="3" s="1"/>
  <c r="I11" i="3"/>
  <c r="I10" i="3" s="1"/>
  <c r="H6" i="5"/>
  <c r="F53" i="15"/>
  <c r="E52" i="15"/>
  <c r="F52" i="15" s="1"/>
  <c r="F117" i="15"/>
  <c r="K82" i="3"/>
  <c r="G11" i="5"/>
  <c r="F6" i="8"/>
  <c r="H6" i="8" s="1"/>
  <c r="F75" i="15"/>
  <c r="F97" i="15"/>
  <c r="F111" i="15"/>
  <c r="F118" i="15"/>
  <c r="F128" i="15"/>
  <c r="F134" i="15"/>
  <c r="E25" i="15"/>
  <c r="F25" i="15" s="1"/>
  <c r="F16" i="15"/>
  <c r="D6" i="5"/>
  <c r="L20" i="3"/>
  <c r="L24" i="3"/>
  <c r="J33" i="3"/>
  <c r="L44" i="3"/>
  <c r="J72" i="3"/>
  <c r="F8" i="15"/>
  <c r="H16" i="5"/>
  <c r="L17" i="3"/>
  <c r="K69" i="3"/>
  <c r="C25" i="15"/>
  <c r="C14" i="15" s="1"/>
  <c r="C13" i="15" s="1"/>
  <c r="C7" i="15" s="1"/>
  <c r="F50" i="15"/>
  <c r="G15" i="5"/>
  <c r="H33" i="3"/>
  <c r="C52" i="15"/>
  <c r="K23" i="3"/>
  <c r="J12" i="3"/>
  <c r="H72" i="3"/>
  <c r="H71" i="3" s="1"/>
  <c r="G9" i="5"/>
  <c r="G16" i="3"/>
  <c r="G16" i="5"/>
  <c r="H11" i="3"/>
  <c r="H10" i="3" s="1"/>
  <c r="K13" i="3"/>
  <c r="G13" i="5"/>
  <c r="C15" i="15"/>
  <c r="C6" i="8"/>
  <c r="H32" i="3"/>
  <c r="G22" i="5"/>
  <c r="C6" i="5"/>
  <c r="G6" i="5" s="1"/>
  <c r="K83" i="3"/>
  <c r="K72" i="3"/>
  <c r="G71" i="3"/>
  <c r="K73" i="3"/>
  <c r="G43" i="3"/>
  <c r="K43" i="3" s="1"/>
  <c r="G33" i="3"/>
  <c r="K24" i="3"/>
  <c r="G12" i="3"/>
  <c r="K19" i="3"/>
  <c r="K20" i="3"/>
  <c r="L12" i="3" l="1"/>
  <c r="J11" i="3"/>
  <c r="E121" i="15"/>
  <c r="F122" i="15"/>
  <c r="E14" i="15"/>
  <c r="K12" i="3"/>
  <c r="G6" i="8"/>
  <c r="J71" i="3"/>
  <c r="L71" i="3" s="1"/>
  <c r="L72" i="3"/>
  <c r="L33" i="3"/>
  <c r="J32" i="3"/>
  <c r="F109" i="15"/>
  <c r="E108" i="15"/>
  <c r="H31" i="3"/>
  <c r="K33" i="3"/>
  <c r="G32" i="3"/>
  <c r="G11" i="3"/>
  <c r="K11" i="3" s="1"/>
  <c r="J31" i="3" l="1"/>
  <c r="L31" i="3" s="1"/>
  <c r="L32" i="3"/>
  <c r="E10" i="15"/>
  <c r="F10" i="15" s="1"/>
  <c r="F121" i="15"/>
  <c r="F14" i="15"/>
  <c r="E13" i="15"/>
  <c r="K71" i="3"/>
  <c r="L11" i="3"/>
  <c r="J10" i="3"/>
  <c r="L10" i="3" s="1"/>
  <c r="E9" i="15"/>
  <c r="F9" i="15" s="1"/>
  <c r="F108" i="15"/>
  <c r="G31" i="3"/>
  <c r="K31" i="3" s="1"/>
  <c r="K32" i="3"/>
  <c r="G10" i="3"/>
  <c r="E7" i="15" l="1"/>
  <c r="F7" i="15" s="1"/>
  <c r="F13" i="15"/>
  <c r="K10" i="3"/>
</calcChain>
</file>

<file path=xl/sharedStrings.xml><?xml version="1.0" encoding="utf-8"?>
<sst xmlns="http://schemas.openxmlformats.org/spreadsheetml/2006/main" count="538" uniqueCount="216">
  <si>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</si>
  <si>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</si>
  <si>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</si>
  <si>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</si>
  <si>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</si>
  <si>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</si>
  <si>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</si>
  <si>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</si>
  <si>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</si>
  <si>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</si>
  <si>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</si>
  <si>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</si>
  <si>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</si>
  <si>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</si>
  <si>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</si>
  <si>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</si>
  <si>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</si>
  <si>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</si>
  <si>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</si>
  <si>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</si>
  <si>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</si>
  <si>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</si>
  <si>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</si>
  <si>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</si>
  <si>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</si>
  <si>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</si>
  <si>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</si>
  <si>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</si>
  <si>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</si>
  <si>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</si>
  <si>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</si>
  <si>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</si>
  <si>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</si>
  <si>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</si>
  <si>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</si>
  <si>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</si>
  <si>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</si>
  <si>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</si>
  <si>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</si>
  <si>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</si>
  <si>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</si>
  <si>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</si>
  <si>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</si>
  <si>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</si>
  <si>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</si>
  <si>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</si>
  <si>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</si>
  <si>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</si>
  <si>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</si>
  <si>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</si>
  <si>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</si>
  <si>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</si>
  <si>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</si>
  <si>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</si>
  <si>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</si>
  <si>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</si>
  <si>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</si>
  <si>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</si>
  <si>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</si>
  <si>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</si>
  <si>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</si>
  <si>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</si>
  <si>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</si>
  <si>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</si>
  <si>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</si>
  <si>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65</t>
  </si>
  <si>
    <t>PRIHODI OD ADMINISTRATIVNIH PRISTOJBI I PO POSEBNI</t>
  </si>
  <si>
    <t>652</t>
  </si>
  <si>
    <t>Prihodi po posebnim propisima</t>
  </si>
  <si>
    <t>6526</t>
  </si>
  <si>
    <t>OSTALI NESPOMENUTI 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</si>
  <si>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</si>
  <si>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</si>
  <si>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</si>
  <si>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</si>
  <si>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</si>
  <si>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</si>
  <si>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</si>
  <si>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</si>
  <si>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</si>
  <si>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</si>
  <si>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</si>
  <si>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</si>
  <si>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</si>
  <si>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</si>
  <si>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</si>
  <si>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</si>
  <si>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</si>
  <si>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</si>
  <si>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</si>
  <si>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</si>
  <si>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</si>
  <si>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</si>
  <si>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</si>
  <si>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</si>
  <si>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</si>
  <si>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</si>
  <si>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</si>
  <si>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</si>
  <si>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</si>
  <si>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</si>
  <si>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</si>
  <si>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</si>
  <si>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</si>
  <si>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</si>
  <si>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</si>
  <si>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</si>
  <si>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</si>
  <si>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</si>
  <si>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</si>
  <si>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</si>
  <si>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</si>
  <si>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</si>
  <si>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</si>
  <si>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</si>
  <si>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</si>
  <si>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</si>
  <si>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</si>
  <si>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</si>
  <si>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</si>
  <si>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</si>
  <si>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</si>
  <si>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</si>
  <si>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</si>
  <si>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</si>
  <si>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</si>
  <si>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</si>
  <si>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</si>
  <si>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</si>
  <si>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</si>
  <si>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</si>
  <si>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</si>
  <si>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</si>
  <si>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</si>
  <si>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</si>
  <si>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</si>
  <si>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</si>
  <si>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</si>
  <si>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</si>
  <si>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</si>
  <si>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</si>
  <si>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</si>
  <si>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</si>
  <si>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</si>
  <si>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</si>
  <si>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</si>
  <si>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</si>
  <si>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</si>
  <si>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</si>
  <si>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</si>
  <si>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</si>
  <si>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</si>
  <si>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</si>
  <si>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</si>
  <si>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</si>
  <si>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</si>
  <si>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</si>
  <si>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</si>
  <si>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</si>
  <si>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</si>
  <si>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</si>
  <si>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</si>
  <si>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</si>
  <si>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</si>
  <si>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</si>
  <si>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</si>
  <si>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</si>
  <si>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</si>
  <si>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</si>
  <si>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</si>
  <si>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</si>
  <si>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</si>
  <si>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</si>
  <si>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</si>
  <si>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</si>
  <si>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</si>
  <si>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</si>
  <si>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</si>
  <si>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</si>
  <si>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</si>
  <si>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</si>
  <si>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425</t>
  </si>
  <si>
    <t>Višegodišnji nasadi i osnovno stado</t>
  </si>
  <si>
    <t>4252</t>
  </si>
  <si>
    <t>Osnovno stado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</si>
  <si>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</si>
  <si>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</si>
  <si>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</si>
  <si>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</si>
  <si>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</si>
  <si>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</si>
  <si>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</si>
  <si>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</si>
  <si>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</si>
  <si>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</si>
  <si>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</si>
  <si>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</si>
  <si>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</si>
  <si>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</si>
  <si>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0340 Zatvori</t>
  </si>
  <si>
    <t>014 - KAZNIONICA U LIPOVICI-POPOVAČI</t>
  </si>
  <si>
    <t>15</t>
  </si>
  <si>
    <t>11</t>
  </si>
  <si>
    <t>43</t>
  </si>
  <si>
    <t>52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</si>
  <si>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</si>
  <si>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</si>
  <si>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</si>
  <si>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</si>
  <si>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</si>
  <si>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</si>
  <si>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</si>
  <si>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</si>
  <si>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</si>
  <si>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Ostali prihodi za posebne namjene</t>
  </si>
  <si>
    <t>Ostale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</si>
</sst>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4" zoomScaleNormal="100" workbookViewId="0">
      <selection sqref="A1:L3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8" customHeight="1" x14ac:dyDescent="0.3">
      <c r="B10" s="98" t="s">
        <v>8</v>
      </c>
      <c r="C10" s="99"/>
      <c r="D10" s="99"/>
      <c r="E10" s="99"/>
      <c r="F10" s="112"/>
      <c r="G10" s="85">
        <v>2972781.31</v>
      </c>
      <c r="H10" s="86">
        <v>3733223.56</v>
      </c>
      <c r="I10" s="86">
        <v>3748777.26</v>
      </c>
      <c r="J10" s="86">
        <v>3658101.58</v>
      </c>
      <c r="K10" s="86"/>
      <c r="L10" s="86"/>
    </row>
    <row r="11" spans="2:13" ht="16.5" customHeight="1" x14ac:dyDescent="0.3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45" x14ac:dyDescent="0.3">
      <c r="B12" s="109" t="s">
        <v>0</v>
      </c>
      <c r="C12" s="110"/>
      <c r="D12" s="110"/>
      <c r="E12" s="110"/>
      <c r="F12" s="111"/>
      <c r="G12" s="87">
        <f>G10+G11</f>
        <v>2972781.31</v>
      </c>
      <c r="H12" s="87">
        <v>3733223.56</v>
      </c>
      <c r="I12" s="87">
        <f t="shared" ref="I12:J12" si="0">I10+I11</f>
        <v>3748777.26</v>
      </c>
      <c r="J12" s="87">
        <f t="shared" si="0"/>
        <v>3658101.58</v>
      </c>
      <c r="K12" s="88">
        <f>J12/G12*100</f>
        <v>123.05316801120496</v>
      </c>
      <c r="L12" s="88">
        <f>J12/I12*100</f>
        <v>97.581193180839989</v>
      </c>
    </row>
    <row r="13" spans="2:13" ht="18" customHeight="1" x14ac:dyDescent="0.3">
      <c r="B13" s="118" t="s">
        <v>9</v>
      </c>
      <c r="C13" s="99"/>
      <c r="D13" s="99"/>
      <c r="E13" s="99"/>
      <c r="F13" s="99"/>
      <c r="G13" s="89">
        <v>3198789.7176222708</v>
      </c>
      <c r="H13" s="86">
        <v>3752041</v>
      </c>
      <c r="I13" s="86">
        <v>3681649</v>
      </c>
      <c r="J13" s="86">
        <v>3514412.84</v>
      </c>
      <c r="K13" s="86"/>
      <c r="L13" s="86"/>
    </row>
    <row r="14" spans="2:13" ht="18" customHeight="1" x14ac:dyDescent="0.3">
      <c r="B14" s="113" t="s">
        <v>10</v>
      </c>
      <c r="C14" s="112"/>
      <c r="D14" s="112"/>
      <c r="E14" s="112"/>
      <c r="F14" s="112"/>
      <c r="G14" s="85">
        <v>124299.98000000001</v>
      </c>
      <c r="H14" s="86">
        <v>147117</v>
      </c>
      <c r="I14" s="86">
        <v>149375</v>
      </c>
      <c r="J14" s="86">
        <v>152917.04999999999</v>
      </c>
      <c r="K14" s="86"/>
      <c r="L14" s="86"/>
    </row>
    <row r="15" spans="2:13" ht="14.45" x14ac:dyDescent="0.3">
      <c r="B15" s="14" t="s">
        <v>1</v>
      </c>
      <c r="C15" s="15"/>
      <c r="D15" s="15"/>
      <c r="E15" s="15"/>
      <c r="F15" s="15"/>
      <c r="G15" s="87">
        <f>G13+G14</f>
        <v>3323089.6976222708</v>
      </c>
      <c r="H15" s="87">
        <f>H13+H14</f>
        <v>3899158</v>
      </c>
      <c r="I15" s="87">
        <f t="shared" ref="I15:J15" si="1">I13+I14</f>
        <v>3831024</v>
      </c>
      <c r="J15" s="87">
        <f t="shared" si="1"/>
        <v>3667329.8899999997</v>
      </c>
      <c r="K15" s="88">
        <f>J15/G15*100</f>
        <v>110.35904004108102</v>
      </c>
      <c r="L15" s="88">
        <f>J15/I15*100</f>
        <v>95.727144752943332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-350308.38762227073</v>
      </c>
      <c r="H16" s="90">
        <f t="shared" ref="H16:J16" si="2">H12-H15</f>
        <v>-165934.43999999994</v>
      </c>
      <c r="I16" s="90">
        <f t="shared" si="2"/>
        <v>-82246.740000000224</v>
      </c>
      <c r="J16" s="90">
        <f t="shared" si="2"/>
        <v>-9228.3099999995902</v>
      </c>
      <c r="K16" s="88">
        <f>J16/G16*100</f>
        <v>2.6343388642895582</v>
      </c>
      <c r="L16" s="88">
        <f>J16/I16*100</f>
        <v>11.220274505712403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4.45" x14ac:dyDescent="0.3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1.75" customHeight="1" x14ac:dyDescent="0.3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98" t="s">
        <v>5</v>
      </c>
      <c r="C24" s="99"/>
      <c r="D24" s="99"/>
      <c r="E24" s="99"/>
      <c r="F24" s="99"/>
      <c r="G24" s="89">
        <v>382593.62</v>
      </c>
      <c r="H24" s="86">
        <v>0</v>
      </c>
      <c r="I24" s="86">
        <v>0</v>
      </c>
      <c r="J24" s="86">
        <v>39402.15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39402.15</v>
      </c>
      <c r="H25" s="86">
        <v>0</v>
      </c>
      <c r="I25" s="86">
        <v>0</v>
      </c>
      <c r="J25" s="86">
        <v>30173.84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4" customHeight="1" x14ac:dyDescent="0.3">
      <c r="A26" s="35"/>
      <c r="B26" s="104" t="s">
        <v>30</v>
      </c>
      <c r="C26" s="105"/>
      <c r="D26" s="105"/>
      <c r="E26" s="105"/>
      <c r="F26" s="106"/>
      <c r="G26" s="94">
        <f>G24+G25</f>
        <v>421995.77</v>
      </c>
      <c r="H26" s="94">
        <f t="shared" ref="H26:J26" si="4">H24+H25</f>
        <v>0</v>
      </c>
      <c r="I26" s="94">
        <f t="shared" si="4"/>
        <v>0</v>
      </c>
      <c r="J26" s="94">
        <f t="shared" si="4"/>
        <v>69575.990000000005</v>
      </c>
      <c r="K26" s="93">
        <f>J26/G26*100</f>
        <v>16.487366686163703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71687.382377729286</v>
      </c>
      <c r="H27" s="94">
        <f t="shared" ref="H27:J27" si="5">H16+H26</f>
        <v>-165934.43999999994</v>
      </c>
      <c r="I27" s="94">
        <f t="shared" si="5"/>
        <v>-82246.740000000224</v>
      </c>
      <c r="J27" s="94">
        <f t="shared" si="5"/>
        <v>60347.680000000415</v>
      </c>
      <c r="K27" s="93">
        <f>J27/G27*100</f>
        <v>84.181731845112381</v>
      </c>
      <c r="L27" s="93">
        <f>J27/I27*100</f>
        <v>-73.373947709052359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5"/>
  <sheetViews>
    <sheetView topLeftCell="A69" zoomScale="90" zoomScaleNormal="90" workbookViewId="0">
      <selection sqref="A1:L8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>G11</f>
        <v>2972781.31</v>
      </c>
      <c r="H10" s="65">
        <f>H11</f>
        <v>3733223.56</v>
      </c>
      <c r="I10" s="65">
        <f>I11</f>
        <v>3748777.26</v>
      </c>
      <c r="J10" s="65">
        <f>J11</f>
        <v>3658101.58</v>
      </c>
      <c r="K10" s="69">
        <f t="shared" ref="K10:K26" si="0">(J10*100)/G10</f>
        <v>123.05316801120496</v>
      </c>
      <c r="L10" s="69">
        <f t="shared" ref="L10:L26" si="1">(J10*100)/I10</f>
        <v>97.581193180839989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>G12+G16+G19+G23</f>
        <v>2972781.31</v>
      </c>
      <c r="H11" s="65">
        <f>H12+H16+H19+H23</f>
        <v>3733223.56</v>
      </c>
      <c r="I11" s="65">
        <f>I12+I16+I19+I23</f>
        <v>3748777.26</v>
      </c>
      <c r="J11" s="65">
        <f>J12+J16+J19+J23</f>
        <v>3658101.58</v>
      </c>
      <c r="K11" s="65">
        <f t="shared" si="0"/>
        <v>123.05316801120496</v>
      </c>
      <c r="L11" s="65">
        <f t="shared" si="1"/>
        <v>97.581193180839989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37551.82</v>
      </c>
      <c r="H12" s="65">
        <f>H13</f>
        <v>0</v>
      </c>
      <c r="I12" s="65">
        <f>I13</f>
        <v>22157.75</v>
      </c>
      <c r="J12" s="65">
        <f>J13</f>
        <v>38351.07</v>
      </c>
      <c r="K12" s="65">
        <f t="shared" si="0"/>
        <v>102.1283921791274</v>
      </c>
      <c r="L12" s="65">
        <f t="shared" si="1"/>
        <v>173.0819690627433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G14+G15</f>
        <v>37551.82</v>
      </c>
      <c r="H13" s="65">
        <f>H14+H15</f>
        <v>0</v>
      </c>
      <c r="I13" s="65">
        <f>I14+I15</f>
        <v>22157.75</v>
      </c>
      <c r="J13" s="65">
        <f>J14+J15</f>
        <v>38351.07</v>
      </c>
      <c r="K13" s="65">
        <f t="shared" si="0"/>
        <v>102.1283921791274</v>
      </c>
      <c r="L13" s="65">
        <f t="shared" si="1"/>
        <v>173.0819690627433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3968.94</v>
      </c>
      <c r="H14" s="66">
        <v>0</v>
      </c>
      <c r="I14" s="66">
        <v>2498.54</v>
      </c>
      <c r="J14" s="66">
        <v>3227.89</v>
      </c>
      <c r="K14" s="66">
        <f t="shared" si="0"/>
        <v>81.32876788260846</v>
      </c>
      <c r="L14" s="66">
        <f t="shared" si="1"/>
        <v>129.19104757178192</v>
      </c>
    </row>
    <row r="15" spans="2:12" x14ac:dyDescent="0.25">
      <c r="B15" s="66"/>
      <c r="C15" s="66"/>
      <c r="D15" s="66"/>
      <c r="E15" s="66" t="s">
        <v>63</v>
      </c>
      <c r="F15" s="66" t="s">
        <v>64</v>
      </c>
      <c r="G15" s="66">
        <v>33582.879999999997</v>
      </c>
      <c r="H15" s="66">
        <v>0</v>
      </c>
      <c r="I15" s="66">
        <v>19659.21</v>
      </c>
      <c r="J15" s="66">
        <v>35123.18</v>
      </c>
      <c r="K15" s="66">
        <f t="shared" si="0"/>
        <v>104.58656315360685</v>
      </c>
      <c r="L15" s="66">
        <f t="shared" si="1"/>
        <v>178.66018013948678</v>
      </c>
    </row>
    <row r="16" spans="2:12" ht="14.45" x14ac:dyDescent="0.3">
      <c r="B16" s="65"/>
      <c r="C16" s="65" t="s">
        <v>65</v>
      </c>
      <c r="D16" s="65"/>
      <c r="E16" s="65"/>
      <c r="F16" s="65" t="s">
        <v>66</v>
      </c>
      <c r="G16" s="65">
        <f t="shared" ref="G16:J17" si="2">G17</f>
        <v>9974.5499999999993</v>
      </c>
      <c r="H16" s="65">
        <f t="shared" si="2"/>
        <v>0</v>
      </c>
      <c r="I16" s="65">
        <f t="shared" si="2"/>
        <v>2798.38</v>
      </c>
      <c r="J16" s="65">
        <f t="shared" si="2"/>
        <v>4164.58</v>
      </c>
      <c r="K16" s="65">
        <f t="shared" si="0"/>
        <v>41.752058990129882</v>
      </c>
      <c r="L16" s="65">
        <f t="shared" si="1"/>
        <v>148.82110363853371</v>
      </c>
    </row>
    <row r="17" spans="2:12" ht="14.45" x14ac:dyDescent="0.3">
      <c r="B17" s="65"/>
      <c r="C17" s="65"/>
      <c r="D17" s="65" t="s">
        <v>67</v>
      </c>
      <c r="E17" s="65"/>
      <c r="F17" s="65" t="s">
        <v>68</v>
      </c>
      <c r="G17" s="65">
        <f t="shared" si="2"/>
        <v>9974.5499999999993</v>
      </c>
      <c r="H17" s="65">
        <f t="shared" si="2"/>
        <v>0</v>
      </c>
      <c r="I17" s="65">
        <f t="shared" si="2"/>
        <v>2798.38</v>
      </c>
      <c r="J17" s="65">
        <f t="shared" si="2"/>
        <v>4164.58</v>
      </c>
      <c r="K17" s="65">
        <f t="shared" si="0"/>
        <v>41.752058990129882</v>
      </c>
      <c r="L17" s="65">
        <f t="shared" si="1"/>
        <v>148.82110363853371</v>
      </c>
    </row>
    <row r="18" spans="2:12" ht="14.45" x14ac:dyDescent="0.3">
      <c r="B18" s="66"/>
      <c r="C18" s="66"/>
      <c r="D18" s="66"/>
      <c r="E18" s="66" t="s">
        <v>69</v>
      </c>
      <c r="F18" s="66" t="s">
        <v>70</v>
      </c>
      <c r="G18" s="66">
        <v>9974.5499999999993</v>
      </c>
      <c r="H18" s="66">
        <v>0</v>
      </c>
      <c r="I18" s="66">
        <v>2798.38</v>
      </c>
      <c r="J18" s="66">
        <v>4164.58</v>
      </c>
      <c r="K18" s="66">
        <f t="shared" si="0"/>
        <v>41.752058990129882</v>
      </c>
      <c r="L18" s="66">
        <f t="shared" si="1"/>
        <v>148.82110363853371</v>
      </c>
    </row>
    <row r="19" spans="2:12" x14ac:dyDescent="0.25">
      <c r="B19" s="65"/>
      <c r="C19" s="65" t="s">
        <v>71</v>
      </c>
      <c r="D19" s="65"/>
      <c r="E19" s="65"/>
      <c r="F19" s="65" t="s">
        <v>72</v>
      </c>
      <c r="G19" s="65">
        <f>G20</f>
        <v>162294.41</v>
      </c>
      <c r="H19" s="65">
        <f>H20</f>
        <v>74853.56</v>
      </c>
      <c r="I19" s="65">
        <f>I20</f>
        <v>147675.13</v>
      </c>
      <c r="J19" s="65">
        <f>J20</f>
        <v>163397.23000000001</v>
      </c>
      <c r="K19" s="65">
        <f t="shared" si="0"/>
        <v>100.67951816701513</v>
      </c>
      <c r="L19" s="65">
        <f t="shared" si="1"/>
        <v>110.64641013012822</v>
      </c>
    </row>
    <row r="20" spans="2:12" x14ac:dyDescent="0.25">
      <c r="B20" s="65"/>
      <c r="C20" s="65"/>
      <c r="D20" s="65" t="s">
        <v>73</v>
      </c>
      <c r="E20" s="65"/>
      <c r="F20" s="65" t="s">
        <v>74</v>
      </c>
      <c r="G20" s="65">
        <f>G21+G22</f>
        <v>162294.41</v>
      </c>
      <c r="H20" s="65">
        <f>H21+H22</f>
        <v>74853.56</v>
      </c>
      <c r="I20" s="65">
        <f>I21+I22</f>
        <v>147675.13</v>
      </c>
      <c r="J20" s="65">
        <f>J21+J22</f>
        <v>163397.23000000001</v>
      </c>
      <c r="K20" s="65">
        <f t="shared" si="0"/>
        <v>100.67951816701513</v>
      </c>
      <c r="L20" s="65">
        <f t="shared" si="1"/>
        <v>110.64641013012822</v>
      </c>
    </row>
    <row r="21" spans="2:12" ht="14.45" x14ac:dyDescent="0.3">
      <c r="B21" s="66"/>
      <c r="C21" s="66"/>
      <c r="D21" s="66"/>
      <c r="E21" s="66" t="s">
        <v>75</v>
      </c>
      <c r="F21" s="66" t="s">
        <v>76</v>
      </c>
      <c r="G21" s="66">
        <v>134853.44</v>
      </c>
      <c r="H21" s="66">
        <v>35532.06</v>
      </c>
      <c r="I21" s="66">
        <v>109995.54</v>
      </c>
      <c r="J21" s="66">
        <v>122253.11</v>
      </c>
      <c r="K21" s="66">
        <f t="shared" si="0"/>
        <v>90.656278401203551</v>
      </c>
      <c r="L21" s="66">
        <f t="shared" si="1"/>
        <v>111.14369728081702</v>
      </c>
    </row>
    <row r="22" spans="2:12" x14ac:dyDescent="0.25">
      <c r="B22" s="66"/>
      <c r="C22" s="66"/>
      <c r="D22" s="66"/>
      <c r="E22" s="66" t="s">
        <v>77</v>
      </c>
      <c r="F22" s="66" t="s">
        <v>78</v>
      </c>
      <c r="G22" s="66">
        <v>27440.97</v>
      </c>
      <c r="H22" s="66">
        <v>39321.5</v>
      </c>
      <c r="I22" s="66">
        <v>37679.589999999997</v>
      </c>
      <c r="J22" s="66">
        <v>41144.120000000003</v>
      </c>
      <c r="K22" s="66">
        <f t="shared" si="0"/>
        <v>149.93682803486905</v>
      </c>
      <c r="L22" s="66">
        <f t="shared" si="1"/>
        <v>109.19471257516339</v>
      </c>
    </row>
    <row r="23" spans="2:12" x14ac:dyDescent="0.25">
      <c r="B23" s="65"/>
      <c r="C23" s="65" t="s">
        <v>79</v>
      </c>
      <c r="D23" s="65"/>
      <c r="E23" s="65"/>
      <c r="F23" s="65" t="s">
        <v>80</v>
      </c>
      <c r="G23" s="65">
        <f>G24</f>
        <v>2762960.5300000003</v>
      </c>
      <c r="H23" s="65">
        <f>H24</f>
        <v>3658370</v>
      </c>
      <c r="I23" s="65">
        <f>I24</f>
        <v>3576146</v>
      </c>
      <c r="J23" s="65">
        <f>J24</f>
        <v>3452188.7</v>
      </c>
      <c r="K23" s="65">
        <f t="shared" si="0"/>
        <v>124.94527744846212</v>
      </c>
      <c r="L23" s="65">
        <f t="shared" si="1"/>
        <v>96.533774068508393</v>
      </c>
    </row>
    <row r="24" spans="2:12" x14ac:dyDescent="0.25">
      <c r="B24" s="65"/>
      <c r="C24" s="65"/>
      <c r="D24" s="65" t="s">
        <v>81</v>
      </c>
      <c r="E24" s="65"/>
      <c r="F24" s="65" t="s">
        <v>82</v>
      </c>
      <c r="G24" s="65">
        <f>G25+G26</f>
        <v>2762960.5300000003</v>
      </c>
      <c r="H24" s="65">
        <f>H25+H26</f>
        <v>3658370</v>
      </c>
      <c r="I24" s="65">
        <f>I25+I26</f>
        <v>3576146</v>
      </c>
      <c r="J24" s="65">
        <f>J25+J26</f>
        <v>3452188.7</v>
      </c>
      <c r="K24" s="65">
        <f t="shared" si="0"/>
        <v>124.94527744846212</v>
      </c>
      <c r="L24" s="65">
        <f t="shared" si="1"/>
        <v>96.533774068508393</v>
      </c>
    </row>
    <row r="25" spans="2:12" ht="14.45" x14ac:dyDescent="0.3">
      <c r="B25" s="66"/>
      <c r="C25" s="66"/>
      <c r="D25" s="66"/>
      <c r="E25" s="66" t="s">
        <v>83</v>
      </c>
      <c r="F25" s="66" t="s">
        <v>84</v>
      </c>
      <c r="G25" s="66">
        <v>2651355.81</v>
      </c>
      <c r="H25" s="66">
        <v>3511253</v>
      </c>
      <c r="I25" s="66">
        <v>3428061</v>
      </c>
      <c r="J25" s="66">
        <v>3304182.69</v>
      </c>
      <c r="K25" s="66">
        <f t="shared" si="0"/>
        <v>124.62237914420093</v>
      </c>
      <c r="L25" s="66">
        <f t="shared" si="1"/>
        <v>96.386344642058589</v>
      </c>
    </row>
    <row r="26" spans="2:12" ht="14.45" x14ac:dyDescent="0.3">
      <c r="B26" s="66"/>
      <c r="C26" s="66"/>
      <c r="D26" s="66"/>
      <c r="E26" s="66" t="s">
        <v>85</v>
      </c>
      <c r="F26" s="66" t="s">
        <v>86</v>
      </c>
      <c r="G26" s="66">
        <v>111604.72</v>
      </c>
      <c r="H26" s="66">
        <v>147117</v>
      </c>
      <c r="I26" s="66">
        <v>148085</v>
      </c>
      <c r="J26" s="66">
        <v>148006.01</v>
      </c>
      <c r="K26" s="66">
        <f t="shared" si="0"/>
        <v>132.61626389994976</v>
      </c>
      <c r="L26" s="66">
        <f t="shared" si="1"/>
        <v>99.946659013404457</v>
      </c>
    </row>
    <row r="27" spans="2:12" ht="14.45" x14ac:dyDescent="0.3">
      <c r="F27" s="35"/>
    </row>
    <row r="28" spans="2:12" ht="14.45" x14ac:dyDescent="0.3">
      <c r="F28" s="35"/>
    </row>
    <row r="29" spans="2:12" ht="36.75" customHeight="1" x14ac:dyDescent="0.25">
      <c r="B29" s="119" t="s">
        <v>3</v>
      </c>
      <c r="C29" s="120"/>
      <c r="D29" s="120"/>
      <c r="E29" s="120"/>
      <c r="F29" s="121"/>
      <c r="G29" s="28" t="s">
        <v>50</v>
      </c>
      <c r="H29" s="28" t="s">
        <v>47</v>
      </c>
      <c r="I29" s="28" t="s">
        <v>48</v>
      </c>
      <c r="J29" s="28" t="s">
        <v>51</v>
      </c>
      <c r="K29" s="28" t="s">
        <v>6</v>
      </c>
      <c r="L29" s="28" t="s">
        <v>22</v>
      </c>
    </row>
    <row r="30" spans="2:12" ht="14.45" x14ac:dyDescent="0.3">
      <c r="B30" s="122">
        <v>1</v>
      </c>
      <c r="C30" s="123"/>
      <c r="D30" s="123"/>
      <c r="E30" s="123"/>
      <c r="F30" s="124"/>
      <c r="G30" s="30">
        <v>2</v>
      </c>
      <c r="H30" s="30">
        <v>3</v>
      </c>
      <c r="I30" s="30">
        <v>4</v>
      </c>
      <c r="J30" s="30">
        <v>5</v>
      </c>
      <c r="K30" s="30" t="s">
        <v>13</v>
      </c>
      <c r="L30" s="30" t="s">
        <v>14</v>
      </c>
    </row>
    <row r="31" spans="2:12" ht="14.45" x14ac:dyDescent="0.3">
      <c r="B31" s="65"/>
      <c r="C31" s="66"/>
      <c r="D31" s="67"/>
      <c r="E31" s="68"/>
      <c r="F31" s="8" t="s">
        <v>21</v>
      </c>
      <c r="G31" s="65">
        <f>G32+G71</f>
        <v>3323089.6976222708</v>
      </c>
      <c r="H31" s="65">
        <f>H32+H71</f>
        <v>3899158</v>
      </c>
      <c r="I31" s="65">
        <f>I32+I71</f>
        <v>3831024</v>
      </c>
      <c r="J31" s="65">
        <f>J32+J71</f>
        <v>3667329.8899999997</v>
      </c>
      <c r="K31" s="70">
        <f t="shared" ref="K31:K62" si="3">(J31*100)/G31</f>
        <v>110.359040041081</v>
      </c>
      <c r="L31" s="70">
        <f t="shared" ref="L31:L62" si="4">(J31*100)/I31</f>
        <v>95.727144752943317</v>
      </c>
    </row>
    <row r="32" spans="2:12" ht="14.45" x14ac:dyDescent="0.3">
      <c r="B32" s="65" t="s">
        <v>87</v>
      </c>
      <c r="C32" s="65"/>
      <c r="D32" s="65"/>
      <c r="E32" s="65"/>
      <c r="F32" s="65" t="s">
        <v>88</v>
      </c>
      <c r="G32" s="65">
        <f>G33+G43+G68</f>
        <v>3198789.7176222708</v>
      </c>
      <c r="H32" s="65">
        <f>H33+H43+H68</f>
        <v>3752041</v>
      </c>
      <c r="I32" s="65">
        <f>I33+I43+I68</f>
        <v>3681649</v>
      </c>
      <c r="J32" s="65">
        <f>J33+J43+J68</f>
        <v>3514412.84</v>
      </c>
      <c r="K32" s="65">
        <f t="shared" si="3"/>
        <v>109.86695438712172</v>
      </c>
      <c r="L32" s="65">
        <f t="shared" si="4"/>
        <v>95.45757458139002</v>
      </c>
    </row>
    <row r="33" spans="2:12" ht="14.45" x14ac:dyDescent="0.3">
      <c r="B33" s="65"/>
      <c r="C33" s="65" t="s">
        <v>89</v>
      </c>
      <c r="D33" s="65"/>
      <c r="E33" s="65"/>
      <c r="F33" s="65" t="s">
        <v>90</v>
      </c>
      <c r="G33" s="65">
        <f>G34+G38+G40</f>
        <v>1832685.44</v>
      </c>
      <c r="H33" s="65">
        <f>H34+H38+H40</f>
        <v>2596941</v>
      </c>
      <c r="I33" s="65">
        <f>I34+I38+I40</f>
        <v>2501862</v>
      </c>
      <c r="J33" s="65">
        <f>J34+J38+J40</f>
        <v>2501233.8899999997</v>
      </c>
      <c r="K33" s="65">
        <f t="shared" si="3"/>
        <v>136.47917069718193</v>
      </c>
      <c r="L33" s="65">
        <f t="shared" si="4"/>
        <v>99.974894298726298</v>
      </c>
    </row>
    <row r="34" spans="2:12" x14ac:dyDescent="0.25">
      <c r="B34" s="65"/>
      <c r="C34" s="65"/>
      <c r="D34" s="65" t="s">
        <v>91</v>
      </c>
      <c r="E34" s="65"/>
      <c r="F34" s="65" t="s">
        <v>92</v>
      </c>
      <c r="G34" s="65">
        <f>G35+G36+G37</f>
        <v>1386502.78</v>
      </c>
      <c r="H34" s="65">
        <f>H35+H36+H37</f>
        <v>1976922</v>
      </c>
      <c r="I34" s="65">
        <f>I35+I36+I37</f>
        <v>1900380</v>
      </c>
      <c r="J34" s="65">
        <f>J35+J36+J37</f>
        <v>1900186.5299999998</v>
      </c>
      <c r="K34" s="65">
        <f t="shared" si="3"/>
        <v>137.04887991641817</v>
      </c>
      <c r="L34" s="65">
        <f t="shared" si="4"/>
        <v>99.989819404540128</v>
      </c>
    </row>
    <row r="35" spans="2:12" x14ac:dyDescent="0.25">
      <c r="B35" s="66"/>
      <c r="C35" s="66"/>
      <c r="D35" s="66"/>
      <c r="E35" s="66" t="s">
        <v>93</v>
      </c>
      <c r="F35" s="66" t="s">
        <v>94</v>
      </c>
      <c r="G35" s="66">
        <v>1330207.27</v>
      </c>
      <c r="H35" s="66">
        <v>1798259</v>
      </c>
      <c r="I35" s="66">
        <v>1754817</v>
      </c>
      <c r="J35" s="66">
        <v>1754739.91</v>
      </c>
      <c r="K35" s="66">
        <f t="shared" si="3"/>
        <v>131.9147737028982</v>
      </c>
      <c r="L35" s="66">
        <f t="shared" si="4"/>
        <v>99.995606949328618</v>
      </c>
    </row>
    <row r="36" spans="2:12" x14ac:dyDescent="0.25">
      <c r="B36" s="66"/>
      <c r="C36" s="66"/>
      <c r="D36" s="66"/>
      <c r="E36" s="66" t="s">
        <v>95</v>
      </c>
      <c r="F36" s="66" t="s">
        <v>96</v>
      </c>
      <c r="G36" s="66">
        <v>55461.61</v>
      </c>
      <c r="H36" s="66">
        <v>177070</v>
      </c>
      <c r="I36" s="66">
        <v>145170</v>
      </c>
      <c r="J36" s="66">
        <v>145129.65</v>
      </c>
      <c r="K36" s="66">
        <f t="shared" si="3"/>
        <v>261.67586912821321</v>
      </c>
      <c r="L36" s="66">
        <f t="shared" si="4"/>
        <v>99.972205001033274</v>
      </c>
    </row>
    <row r="37" spans="2:12" x14ac:dyDescent="0.25">
      <c r="B37" s="66"/>
      <c r="C37" s="66"/>
      <c r="D37" s="66"/>
      <c r="E37" s="66" t="s">
        <v>97</v>
      </c>
      <c r="F37" s="66" t="s">
        <v>98</v>
      </c>
      <c r="G37" s="66">
        <v>833.9</v>
      </c>
      <c r="H37" s="66">
        <v>1593</v>
      </c>
      <c r="I37" s="66">
        <v>393</v>
      </c>
      <c r="J37" s="66">
        <v>316.97000000000003</v>
      </c>
      <c r="K37" s="66">
        <f t="shared" si="3"/>
        <v>38.010552824079632</v>
      </c>
      <c r="L37" s="66">
        <f t="shared" si="4"/>
        <v>80.653944020356249</v>
      </c>
    </row>
    <row r="38" spans="2:12" ht="14.45" x14ac:dyDescent="0.3">
      <c r="B38" s="65"/>
      <c r="C38" s="65"/>
      <c r="D38" s="65" t="s">
        <v>99</v>
      </c>
      <c r="E38" s="65"/>
      <c r="F38" s="65" t="s">
        <v>100</v>
      </c>
      <c r="G38" s="65">
        <f>G39</f>
        <v>65763.53</v>
      </c>
      <c r="H38" s="65">
        <f>H39</f>
        <v>66362</v>
      </c>
      <c r="I38" s="65">
        <f>I39</f>
        <v>80362</v>
      </c>
      <c r="J38" s="65">
        <f>J39</f>
        <v>80225.710000000006</v>
      </c>
      <c r="K38" s="65">
        <f t="shared" si="3"/>
        <v>121.9911856921306</v>
      </c>
      <c r="L38" s="65">
        <f t="shared" si="4"/>
        <v>99.830404917747202</v>
      </c>
    </row>
    <row r="39" spans="2:12" ht="14.45" x14ac:dyDescent="0.3">
      <c r="B39" s="66"/>
      <c r="C39" s="66"/>
      <c r="D39" s="66"/>
      <c r="E39" s="66" t="s">
        <v>101</v>
      </c>
      <c r="F39" s="66" t="s">
        <v>100</v>
      </c>
      <c r="G39" s="66">
        <v>65763.53</v>
      </c>
      <c r="H39" s="66">
        <v>66362</v>
      </c>
      <c r="I39" s="66">
        <v>80362</v>
      </c>
      <c r="J39" s="66">
        <v>80225.710000000006</v>
      </c>
      <c r="K39" s="66">
        <f t="shared" si="3"/>
        <v>121.9911856921306</v>
      </c>
      <c r="L39" s="66">
        <f t="shared" si="4"/>
        <v>99.830404917747202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</f>
        <v>380419.13</v>
      </c>
      <c r="H40" s="65">
        <f>H41+H42</f>
        <v>553657</v>
      </c>
      <c r="I40" s="65">
        <f>I41+I42</f>
        <v>521120</v>
      </c>
      <c r="J40" s="65">
        <f>J41+J42</f>
        <v>520821.65</v>
      </c>
      <c r="K40" s="65">
        <f t="shared" si="3"/>
        <v>136.90732377207215</v>
      </c>
      <c r="L40" s="65">
        <f t="shared" si="4"/>
        <v>99.942748311329439</v>
      </c>
    </row>
    <row r="41" spans="2:12" ht="14.45" x14ac:dyDescent="0.3">
      <c r="B41" s="66"/>
      <c r="C41" s="66"/>
      <c r="D41" s="66"/>
      <c r="E41" s="66" t="s">
        <v>104</v>
      </c>
      <c r="F41" s="66" t="s">
        <v>105</v>
      </c>
      <c r="G41" s="66">
        <v>151630.99</v>
      </c>
      <c r="H41" s="66">
        <v>224003</v>
      </c>
      <c r="I41" s="66">
        <v>210103</v>
      </c>
      <c r="J41" s="66">
        <v>210003.69</v>
      </c>
      <c r="K41" s="66">
        <f t="shared" si="3"/>
        <v>138.49655007858223</v>
      </c>
      <c r="L41" s="66">
        <f t="shared" si="4"/>
        <v>99.95273270729119</v>
      </c>
    </row>
    <row r="42" spans="2:12" ht="14.45" x14ac:dyDescent="0.3">
      <c r="B42" s="66"/>
      <c r="C42" s="66"/>
      <c r="D42" s="66"/>
      <c r="E42" s="66" t="s">
        <v>106</v>
      </c>
      <c r="F42" s="66" t="s">
        <v>107</v>
      </c>
      <c r="G42" s="66">
        <v>228788.14</v>
      </c>
      <c r="H42" s="66">
        <v>329654</v>
      </c>
      <c r="I42" s="66">
        <v>311017</v>
      </c>
      <c r="J42" s="66">
        <v>310817.96000000002</v>
      </c>
      <c r="K42" s="66">
        <f t="shared" si="3"/>
        <v>135.85405257457839</v>
      </c>
      <c r="L42" s="66">
        <f t="shared" si="4"/>
        <v>99.936003498201075</v>
      </c>
    </row>
    <row r="43" spans="2:12" ht="14.45" x14ac:dyDescent="0.3">
      <c r="B43" s="65"/>
      <c r="C43" s="65" t="s">
        <v>108</v>
      </c>
      <c r="D43" s="65"/>
      <c r="E43" s="65"/>
      <c r="F43" s="65" t="s">
        <v>109</v>
      </c>
      <c r="G43" s="65">
        <f>G44+G48+G55+G63</f>
        <v>1363647.1576222708</v>
      </c>
      <c r="H43" s="65">
        <f>H44+H48+H55+H63</f>
        <v>1154235</v>
      </c>
      <c r="I43" s="65">
        <f>I44+I48+I55+I63</f>
        <v>1179285</v>
      </c>
      <c r="J43" s="65">
        <f>J44+J48+J55+J63</f>
        <v>1010045.96</v>
      </c>
      <c r="K43" s="65">
        <f t="shared" si="3"/>
        <v>74.069450763287691</v>
      </c>
      <c r="L43" s="65">
        <f t="shared" si="4"/>
        <v>85.649012749250602</v>
      </c>
    </row>
    <row r="44" spans="2:12" x14ac:dyDescent="0.25">
      <c r="B44" s="65"/>
      <c r="C44" s="65"/>
      <c r="D44" s="65" t="s">
        <v>110</v>
      </c>
      <c r="E44" s="65"/>
      <c r="F44" s="65" t="s">
        <v>111</v>
      </c>
      <c r="G44" s="65">
        <f>G45+G46+G47</f>
        <v>71724.11</v>
      </c>
      <c r="H44" s="65">
        <f>H45+H46+H47</f>
        <v>77959</v>
      </c>
      <c r="I44" s="65">
        <f>I45+I46+I47</f>
        <v>75809</v>
      </c>
      <c r="J44" s="65">
        <f>J45+J46+J47</f>
        <v>75243.78</v>
      </c>
      <c r="K44" s="65">
        <f t="shared" si="3"/>
        <v>104.90723412252868</v>
      </c>
      <c r="L44" s="65">
        <f t="shared" si="4"/>
        <v>99.25441570262106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674.09</v>
      </c>
      <c r="H45" s="66">
        <v>1606</v>
      </c>
      <c r="I45" s="66">
        <v>606</v>
      </c>
      <c r="J45" s="66">
        <v>306.22000000000003</v>
      </c>
      <c r="K45" s="66">
        <f t="shared" si="3"/>
        <v>45.427168478986488</v>
      </c>
      <c r="L45" s="66">
        <f t="shared" si="4"/>
        <v>50.531353135313537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69846.740000000005</v>
      </c>
      <c r="H46" s="66">
        <v>74179</v>
      </c>
      <c r="I46" s="66">
        <v>74729</v>
      </c>
      <c r="J46" s="66">
        <v>74714.559999999998</v>
      </c>
      <c r="K46" s="66">
        <f t="shared" si="3"/>
        <v>106.96928732822748</v>
      </c>
      <c r="L46" s="66">
        <f t="shared" si="4"/>
        <v>99.980676845669024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1203.28</v>
      </c>
      <c r="H47" s="66">
        <v>2174</v>
      </c>
      <c r="I47" s="66">
        <v>474</v>
      </c>
      <c r="J47" s="66">
        <v>223</v>
      </c>
      <c r="K47" s="66">
        <f t="shared" si="3"/>
        <v>18.532677348580545</v>
      </c>
      <c r="L47" s="66">
        <f t="shared" si="4"/>
        <v>47.046413502109708</v>
      </c>
    </row>
    <row r="48" spans="2:12" ht="14.45" x14ac:dyDescent="0.3">
      <c r="B48" s="65"/>
      <c r="C48" s="65"/>
      <c r="D48" s="65" t="s">
        <v>118</v>
      </c>
      <c r="E48" s="65"/>
      <c r="F48" s="65" t="s">
        <v>119</v>
      </c>
      <c r="G48" s="65">
        <f>G49+G50+G51+G52+G53+G54</f>
        <v>706173.89</v>
      </c>
      <c r="H48" s="65">
        <f>H49+H50+H51+H52+H53+H54</f>
        <v>806640</v>
      </c>
      <c r="I48" s="65">
        <f>I49+I50+I51+I52+I53+I54</f>
        <v>814040</v>
      </c>
      <c r="J48" s="65">
        <f>J49+J50+J51+J52+J53+J54</f>
        <v>611894.24</v>
      </c>
      <c r="K48" s="65">
        <f t="shared" si="3"/>
        <v>86.649230262534914</v>
      </c>
      <c r="L48" s="65">
        <f t="shared" si="4"/>
        <v>75.167588816274389</v>
      </c>
    </row>
    <row r="49" spans="2:12" ht="14.45" x14ac:dyDescent="0.3">
      <c r="B49" s="66"/>
      <c r="C49" s="66"/>
      <c r="D49" s="66"/>
      <c r="E49" s="66" t="s">
        <v>120</v>
      </c>
      <c r="F49" s="66" t="s">
        <v>121</v>
      </c>
      <c r="G49" s="66">
        <v>17231.36</v>
      </c>
      <c r="H49" s="66">
        <v>18713</v>
      </c>
      <c r="I49" s="66">
        <v>18713</v>
      </c>
      <c r="J49" s="66">
        <v>32253.29</v>
      </c>
      <c r="K49" s="66">
        <f t="shared" si="3"/>
        <v>187.17785479497846</v>
      </c>
      <c r="L49" s="66">
        <f t="shared" si="4"/>
        <v>172.35766579383318</v>
      </c>
    </row>
    <row r="50" spans="2:12" ht="14.45" x14ac:dyDescent="0.3">
      <c r="B50" s="66"/>
      <c r="C50" s="66"/>
      <c r="D50" s="66"/>
      <c r="E50" s="66" t="s">
        <v>122</v>
      </c>
      <c r="F50" s="66" t="s">
        <v>123</v>
      </c>
      <c r="G50" s="66">
        <v>230738.3</v>
      </c>
      <c r="H50" s="66">
        <v>339203</v>
      </c>
      <c r="I50" s="66">
        <v>346603</v>
      </c>
      <c r="J50" s="66">
        <v>299020.09000000003</v>
      </c>
      <c r="K50" s="66">
        <f t="shared" si="3"/>
        <v>129.59274208053023</v>
      </c>
      <c r="L50" s="66">
        <f t="shared" si="4"/>
        <v>86.27163931068111</v>
      </c>
    </row>
    <row r="51" spans="2:12" ht="14.45" x14ac:dyDescent="0.3">
      <c r="B51" s="66"/>
      <c r="C51" s="66"/>
      <c r="D51" s="66"/>
      <c r="E51" s="66" t="s">
        <v>124</v>
      </c>
      <c r="F51" s="66" t="s">
        <v>125</v>
      </c>
      <c r="G51" s="66">
        <v>429577.37</v>
      </c>
      <c r="H51" s="66">
        <v>416839</v>
      </c>
      <c r="I51" s="66">
        <v>416839</v>
      </c>
      <c r="J51" s="66">
        <v>247676.05</v>
      </c>
      <c r="K51" s="66">
        <f t="shared" si="3"/>
        <v>57.655748951580016</v>
      </c>
      <c r="L51" s="66">
        <f t="shared" si="4"/>
        <v>59.417676848855315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19689.849999999999</v>
      </c>
      <c r="H52" s="66">
        <v>12436</v>
      </c>
      <c r="I52" s="66">
        <v>12436</v>
      </c>
      <c r="J52" s="66">
        <v>25806.42</v>
      </c>
      <c r="K52" s="66">
        <f t="shared" si="3"/>
        <v>131.06458403695305</v>
      </c>
      <c r="L52" s="66">
        <f t="shared" si="4"/>
        <v>207.51383081376648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5932.42</v>
      </c>
      <c r="H53" s="66">
        <v>4061</v>
      </c>
      <c r="I53" s="66">
        <v>4061</v>
      </c>
      <c r="J53" s="66">
        <v>4861.08</v>
      </c>
      <c r="K53" s="66">
        <f t="shared" si="3"/>
        <v>81.940927985543837</v>
      </c>
      <c r="L53" s="66">
        <f t="shared" si="4"/>
        <v>119.70155134203398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3004.59</v>
      </c>
      <c r="H54" s="66">
        <v>15388</v>
      </c>
      <c r="I54" s="66">
        <v>15388</v>
      </c>
      <c r="J54" s="66">
        <v>2277.31</v>
      </c>
      <c r="K54" s="66">
        <f t="shared" si="3"/>
        <v>75.794367950369264</v>
      </c>
      <c r="L54" s="66">
        <f t="shared" si="4"/>
        <v>14.799259162984143</v>
      </c>
    </row>
    <row r="55" spans="2:12" x14ac:dyDescent="0.25">
      <c r="B55" s="65"/>
      <c r="C55" s="65"/>
      <c r="D55" s="65" t="s">
        <v>132</v>
      </c>
      <c r="E55" s="65"/>
      <c r="F55" s="65" t="s">
        <v>133</v>
      </c>
      <c r="G55" s="65">
        <f>G56+G57+G58+G59+G60+G61+G62</f>
        <v>494801.44762227085</v>
      </c>
      <c r="H55" s="65">
        <f>H56+H57+H58+H59+H60+H61+H62</f>
        <v>184146</v>
      </c>
      <c r="I55" s="65">
        <f>I56+I57+I58+I59+I60+I61+I62</f>
        <v>198946</v>
      </c>
      <c r="J55" s="65">
        <f>J56+J57+J58+J59+J60+J61+J62</f>
        <v>236864.80999999997</v>
      </c>
      <c r="K55" s="65">
        <f t="shared" si="3"/>
        <v>47.870678458649429</v>
      </c>
      <c r="L55" s="65">
        <f t="shared" si="4"/>
        <v>119.05985041166947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7307.59</v>
      </c>
      <c r="H56" s="66">
        <v>9245</v>
      </c>
      <c r="I56" s="66">
        <v>9245</v>
      </c>
      <c r="J56" s="66">
        <v>8411.67</v>
      </c>
      <c r="K56" s="66">
        <f t="shared" si="3"/>
        <v>115.10867467934024</v>
      </c>
      <c r="L56" s="66">
        <f t="shared" si="4"/>
        <v>90.986154678204429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10916.5</v>
      </c>
      <c r="H57" s="66">
        <v>22762</v>
      </c>
      <c r="I57" s="66">
        <v>25962</v>
      </c>
      <c r="J57" s="66">
        <v>27495.78</v>
      </c>
      <c r="K57" s="66">
        <f t="shared" si="3"/>
        <v>251.87358585627263</v>
      </c>
      <c r="L57" s="66">
        <f t="shared" si="4"/>
        <v>105.90778830598568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3633.14</v>
      </c>
      <c r="H58" s="66">
        <v>3318</v>
      </c>
      <c r="I58" s="66">
        <v>3318</v>
      </c>
      <c r="J58" s="66">
        <v>3955.84</v>
      </c>
      <c r="K58" s="66">
        <f t="shared" si="3"/>
        <v>108.88212400292861</v>
      </c>
      <c r="L58" s="66">
        <f t="shared" si="4"/>
        <v>119.22362869198312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57578.42</v>
      </c>
      <c r="H59" s="66">
        <v>83748</v>
      </c>
      <c r="I59" s="66">
        <v>87348</v>
      </c>
      <c r="J59" s="66">
        <v>99195.55</v>
      </c>
      <c r="K59" s="66">
        <f t="shared" si="3"/>
        <v>172.27904134917213</v>
      </c>
      <c r="L59" s="66">
        <f t="shared" si="4"/>
        <v>113.5636190868709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12715.95</v>
      </c>
      <c r="H60" s="66">
        <v>14403</v>
      </c>
      <c r="I60" s="66">
        <v>22403</v>
      </c>
      <c r="J60" s="66">
        <v>5076.68</v>
      </c>
      <c r="K60" s="66">
        <f t="shared" si="3"/>
        <v>39.92371785041621</v>
      </c>
      <c r="L60" s="66">
        <f t="shared" si="4"/>
        <v>22.66071508280141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5720.78</v>
      </c>
      <c r="H61" s="66">
        <v>0</v>
      </c>
      <c r="I61" s="66">
        <v>0</v>
      </c>
      <c r="J61" s="66">
        <v>16324.14</v>
      </c>
      <c r="K61" s="66">
        <f t="shared" si="3"/>
        <v>285.34815182545037</v>
      </c>
      <c r="L61" s="66" t="e">
        <f t="shared" si="4"/>
        <v>#DIV/0!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125">
        <v>396929.06762227084</v>
      </c>
      <c r="H62" s="66">
        <v>50670</v>
      </c>
      <c r="I62" s="66">
        <v>50670</v>
      </c>
      <c r="J62" s="66">
        <v>76405.149999999994</v>
      </c>
      <c r="K62" s="66">
        <f t="shared" si="3"/>
        <v>19.249068972874856</v>
      </c>
      <c r="L62" s="66">
        <f t="shared" si="4"/>
        <v>150.78971778172487</v>
      </c>
    </row>
    <row r="63" spans="2:12" x14ac:dyDescent="0.25">
      <c r="B63" s="65"/>
      <c r="C63" s="65"/>
      <c r="D63" s="65" t="s">
        <v>148</v>
      </c>
      <c r="E63" s="65"/>
      <c r="F63" s="65" t="s">
        <v>149</v>
      </c>
      <c r="G63" s="65">
        <f>G64+G65+G66+G67</f>
        <v>90947.709999999992</v>
      </c>
      <c r="H63" s="65">
        <f>H64+H65+H66+H67</f>
        <v>85490</v>
      </c>
      <c r="I63" s="65">
        <f>I64+I65+I66+I67</f>
        <v>90490</v>
      </c>
      <c r="J63" s="65">
        <f>J64+J65+J66+J67</f>
        <v>86043.12999999999</v>
      </c>
      <c r="K63" s="65">
        <f t="shared" ref="K63:K84" si="5">(J63*100)/G63</f>
        <v>94.607252892898558</v>
      </c>
      <c r="L63" s="65">
        <f t="shared" ref="L63:L84" si="6">(J63*100)/I63</f>
        <v>95.08578848491544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78986.47</v>
      </c>
      <c r="H64" s="66">
        <v>67291</v>
      </c>
      <c r="I64" s="66">
        <v>67291</v>
      </c>
      <c r="J64" s="66">
        <v>74538.259999999995</v>
      </c>
      <c r="K64" s="66">
        <f t="shared" si="5"/>
        <v>94.368389928047151</v>
      </c>
      <c r="L64" s="66">
        <f t="shared" si="6"/>
        <v>110.77002868139868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693.03</v>
      </c>
      <c r="H65" s="66">
        <v>6663</v>
      </c>
      <c r="I65" s="66">
        <v>11663</v>
      </c>
      <c r="J65" s="66">
        <v>9748.09</v>
      </c>
      <c r="K65" s="66">
        <f t="shared" si="5"/>
        <v>1406.5899023130312</v>
      </c>
      <c r="L65" s="66">
        <f t="shared" si="6"/>
        <v>83.581325559461547</v>
      </c>
    </row>
    <row r="66" spans="2:12" x14ac:dyDescent="0.25">
      <c r="B66" s="66"/>
      <c r="C66" s="66"/>
      <c r="D66" s="66"/>
      <c r="E66" s="66" t="s">
        <v>154</v>
      </c>
      <c r="F66" s="66" t="s">
        <v>155</v>
      </c>
      <c r="G66" s="66">
        <v>0</v>
      </c>
      <c r="H66" s="66">
        <v>199</v>
      </c>
      <c r="I66" s="66">
        <v>199</v>
      </c>
      <c r="J66" s="66">
        <v>0</v>
      </c>
      <c r="K66" s="66" t="e">
        <f t="shared" si="5"/>
        <v>#DIV/0!</v>
      </c>
      <c r="L66" s="66">
        <f t="shared" si="6"/>
        <v>0</v>
      </c>
    </row>
    <row r="67" spans="2:12" x14ac:dyDescent="0.25">
      <c r="B67" s="66"/>
      <c r="C67" s="66"/>
      <c r="D67" s="66"/>
      <c r="E67" s="66" t="s">
        <v>156</v>
      </c>
      <c r="F67" s="66" t="s">
        <v>149</v>
      </c>
      <c r="G67" s="66">
        <v>11268.21</v>
      </c>
      <c r="H67" s="66">
        <v>11337</v>
      </c>
      <c r="I67" s="66">
        <v>11337</v>
      </c>
      <c r="J67" s="66">
        <v>1756.78</v>
      </c>
      <c r="K67" s="66">
        <f t="shared" si="5"/>
        <v>15.590586259929484</v>
      </c>
      <c r="L67" s="66">
        <f t="shared" si="6"/>
        <v>15.495986592572992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 t="shared" ref="G68:J69" si="7">G69</f>
        <v>2457.12</v>
      </c>
      <c r="H68" s="65">
        <f t="shared" si="7"/>
        <v>865</v>
      </c>
      <c r="I68" s="65">
        <f t="shared" si="7"/>
        <v>502</v>
      </c>
      <c r="J68" s="65">
        <f t="shared" si="7"/>
        <v>3132.99</v>
      </c>
      <c r="K68" s="65">
        <f t="shared" si="5"/>
        <v>127.50659308458684</v>
      </c>
      <c r="L68" s="65">
        <f t="shared" si="6"/>
        <v>624.10159362549803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 t="shared" si="7"/>
        <v>2457.12</v>
      </c>
      <c r="H69" s="65">
        <f t="shared" si="7"/>
        <v>865</v>
      </c>
      <c r="I69" s="65">
        <f t="shared" si="7"/>
        <v>502</v>
      </c>
      <c r="J69" s="65">
        <f t="shared" si="7"/>
        <v>3132.99</v>
      </c>
      <c r="K69" s="65">
        <f t="shared" si="5"/>
        <v>127.50659308458684</v>
      </c>
      <c r="L69" s="65">
        <f t="shared" si="6"/>
        <v>624.10159362549803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2457.12</v>
      </c>
      <c r="H70" s="66">
        <v>865</v>
      </c>
      <c r="I70" s="66">
        <v>502</v>
      </c>
      <c r="J70" s="66">
        <v>3132.99</v>
      </c>
      <c r="K70" s="66">
        <f t="shared" si="5"/>
        <v>127.50659308458684</v>
      </c>
      <c r="L70" s="66">
        <f t="shared" si="6"/>
        <v>624.10159362549803</v>
      </c>
    </row>
    <row r="71" spans="2:12" x14ac:dyDescent="0.25">
      <c r="B71" s="65" t="s">
        <v>163</v>
      </c>
      <c r="C71" s="65"/>
      <c r="D71" s="65"/>
      <c r="E71" s="65"/>
      <c r="F71" s="65" t="s">
        <v>164</v>
      </c>
      <c r="G71" s="65">
        <f>G72+G82</f>
        <v>124299.98000000001</v>
      </c>
      <c r="H71" s="65">
        <f>H72+H82</f>
        <v>147117</v>
      </c>
      <c r="I71" s="65">
        <f>I72+I82</f>
        <v>149375</v>
      </c>
      <c r="J71" s="65">
        <f>J72+J82</f>
        <v>152917.04999999999</v>
      </c>
      <c r="K71" s="65">
        <f t="shared" si="5"/>
        <v>123.02258616614417</v>
      </c>
      <c r="L71" s="65">
        <f t="shared" si="6"/>
        <v>102.37124686192467</v>
      </c>
    </row>
    <row r="72" spans="2:12" x14ac:dyDescent="0.25">
      <c r="B72" s="65"/>
      <c r="C72" s="65" t="s">
        <v>165</v>
      </c>
      <c r="D72" s="65"/>
      <c r="E72" s="65"/>
      <c r="F72" s="65" t="s">
        <v>166</v>
      </c>
      <c r="G72" s="65">
        <f>G73+G78+G80</f>
        <v>17506.13</v>
      </c>
      <c r="H72" s="65">
        <f>H73+H78+H80</f>
        <v>141062</v>
      </c>
      <c r="I72" s="65">
        <f>I73+I78+I80</f>
        <v>81616</v>
      </c>
      <c r="J72" s="65">
        <f>J73+J78+J80</f>
        <v>85158.2</v>
      </c>
      <c r="K72" s="65">
        <f t="shared" si="5"/>
        <v>486.44788996768557</v>
      </c>
      <c r="L72" s="65">
        <f t="shared" si="6"/>
        <v>104.34008037639678</v>
      </c>
    </row>
    <row r="73" spans="2:12" x14ac:dyDescent="0.25">
      <c r="B73" s="65"/>
      <c r="C73" s="65"/>
      <c r="D73" s="65" t="s">
        <v>167</v>
      </c>
      <c r="E73" s="65"/>
      <c r="F73" s="65" t="s">
        <v>168</v>
      </c>
      <c r="G73" s="65">
        <f>G74+G75+G76+G77</f>
        <v>17506.13</v>
      </c>
      <c r="H73" s="65">
        <f>H74+H75+H76+H77</f>
        <v>115526</v>
      </c>
      <c r="I73" s="65">
        <f>I74+I75+I76+I77</f>
        <v>55116</v>
      </c>
      <c r="J73" s="65">
        <f>J74+J75+J76+J77</f>
        <v>59058.2</v>
      </c>
      <c r="K73" s="65">
        <f t="shared" si="5"/>
        <v>337.35725714364054</v>
      </c>
      <c r="L73" s="65">
        <f t="shared" si="6"/>
        <v>107.15255098338051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0</v>
      </c>
      <c r="H74" s="66">
        <v>0</v>
      </c>
      <c r="I74" s="66">
        <v>290</v>
      </c>
      <c r="J74" s="66">
        <v>2795.56</v>
      </c>
      <c r="K74" s="66" t="e">
        <f t="shared" si="5"/>
        <v>#DIV/0!</v>
      </c>
      <c r="L74" s="66">
        <f t="shared" si="6"/>
        <v>963.98620689655172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12695.26</v>
      </c>
      <c r="H75" s="66">
        <v>30526</v>
      </c>
      <c r="I75" s="66">
        <v>5526</v>
      </c>
      <c r="J75" s="66">
        <v>2953.13</v>
      </c>
      <c r="K75" s="66">
        <f t="shared" si="5"/>
        <v>23.261674042122806</v>
      </c>
      <c r="L75" s="66">
        <f t="shared" si="6"/>
        <v>53.440644227289177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0</v>
      </c>
      <c r="H76" s="66">
        <v>85000</v>
      </c>
      <c r="I76" s="66">
        <v>49300</v>
      </c>
      <c r="J76" s="66">
        <v>49284.95</v>
      </c>
      <c r="K76" s="66" t="e">
        <f t="shared" si="5"/>
        <v>#DIV/0!</v>
      </c>
      <c r="L76" s="66">
        <f t="shared" si="6"/>
        <v>99.969472616632856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4810.87</v>
      </c>
      <c r="H77" s="66">
        <v>0</v>
      </c>
      <c r="I77" s="66">
        <v>0</v>
      </c>
      <c r="J77" s="66">
        <v>4024.56</v>
      </c>
      <c r="K77" s="66">
        <f t="shared" si="5"/>
        <v>83.655555024351102</v>
      </c>
      <c r="L77" s="66" t="e">
        <f t="shared" si="6"/>
        <v>#DIV/0!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>G79</f>
        <v>0</v>
      </c>
      <c r="H78" s="65">
        <f>H79</f>
        <v>25536</v>
      </c>
      <c r="I78" s="65">
        <f>I79</f>
        <v>25500</v>
      </c>
      <c r="J78" s="65">
        <f>J79</f>
        <v>25500</v>
      </c>
      <c r="K78" s="65" t="e">
        <f t="shared" si="5"/>
        <v>#DIV/0!</v>
      </c>
      <c r="L78" s="65">
        <f t="shared" si="6"/>
        <v>100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>
        <v>0</v>
      </c>
      <c r="H79" s="66">
        <v>25536</v>
      </c>
      <c r="I79" s="66">
        <v>25500</v>
      </c>
      <c r="J79" s="66">
        <v>25500</v>
      </c>
      <c r="K79" s="66" t="e">
        <f t="shared" si="5"/>
        <v>#DIV/0!</v>
      </c>
      <c r="L79" s="66">
        <f t="shared" si="6"/>
        <v>100</v>
      </c>
    </row>
    <row r="80" spans="2:12" x14ac:dyDescent="0.25">
      <c r="B80" s="65"/>
      <c r="C80" s="65"/>
      <c r="D80" s="65" t="s">
        <v>181</v>
      </c>
      <c r="E80" s="65"/>
      <c r="F80" s="65" t="s">
        <v>182</v>
      </c>
      <c r="G80" s="65">
        <f>G81</f>
        <v>0</v>
      </c>
      <c r="H80" s="65">
        <f>H81</f>
        <v>0</v>
      </c>
      <c r="I80" s="65">
        <f>I81</f>
        <v>1000</v>
      </c>
      <c r="J80" s="65">
        <f>J81</f>
        <v>600</v>
      </c>
      <c r="K80" s="65" t="e">
        <f t="shared" si="5"/>
        <v>#DIV/0!</v>
      </c>
      <c r="L80" s="65">
        <f t="shared" si="6"/>
        <v>60</v>
      </c>
    </row>
    <row r="81" spans="2:12" x14ac:dyDescent="0.25">
      <c r="B81" s="66"/>
      <c r="C81" s="66"/>
      <c r="D81" s="66"/>
      <c r="E81" s="66" t="s">
        <v>183</v>
      </c>
      <c r="F81" s="66" t="s">
        <v>184</v>
      </c>
      <c r="G81" s="66">
        <v>0</v>
      </c>
      <c r="H81" s="66">
        <v>0</v>
      </c>
      <c r="I81" s="66">
        <v>1000</v>
      </c>
      <c r="J81" s="66">
        <v>600</v>
      </c>
      <c r="K81" s="66" t="e">
        <f t="shared" si="5"/>
        <v>#DIV/0!</v>
      </c>
      <c r="L81" s="66">
        <f t="shared" si="6"/>
        <v>60</v>
      </c>
    </row>
    <row r="82" spans="2:12" x14ac:dyDescent="0.25">
      <c r="B82" s="65"/>
      <c r="C82" s="65" t="s">
        <v>185</v>
      </c>
      <c r="D82" s="65"/>
      <c r="E82" s="65"/>
      <c r="F82" s="65" t="s">
        <v>186</v>
      </c>
      <c r="G82" s="65">
        <f t="shared" ref="G82:J83" si="8">G83</f>
        <v>106793.85</v>
      </c>
      <c r="H82" s="65">
        <f t="shared" si="8"/>
        <v>6055</v>
      </c>
      <c r="I82" s="65">
        <f t="shared" si="8"/>
        <v>67759</v>
      </c>
      <c r="J82" s="65">
        <f t="shared" si="8"/>
        <v>67758.850000000006</v>
      </c>
      <c r="K82" s="65">
        <f t="shared" si="5"/>
        <v>63.448269727142531</v>
      </c>
      <c r="L82" s="65">
        <f t="shared" si="6"/>
        <v>99.99977862719345</v>
      </c>
    </row>
    <row r="83" spans="2:12" x14ac:dyDescent="0.25">
      <c r="B83" s="65"/>
      <c r="C83" s="65"/>
      <c r="D83" s="65" t="s">
        <v>187</v>
      </c>
      <c r="E83" s="65"/>
      <c r="F83" s="65" t="s">
        <v>188</v>
      </c>
      <c r="G83" s="65">
        <f t="shared" si="8"/>
        <v>106793.85</v>
      </c>
      <c r="H83" s="65">
        <f t="shared" si="8"/>
        <v>6055</v>
      </c>
      <c r="I83" s="65">
        <f t="shared" si="8"/>
        <v>67759</v>
      </c>
      <c r="J83" s="65">
        <f t="shared" si="8"/>
        <v>67758.850000000006</v>
      </c>
      <c r="K83" s="65">
        <f t="shared" si="5"/>
        <v>63.448269727142531</v>
      </c>
      <c r="L83" s="65">
        <f t="shared" si="6"/>
        <v>99.99977862719345</v>
      </c>
    </row>
    <row r="84" spans="2:12" x14ac:dyDescent="0.25">
      <c r="B84" s="66"/>
      <c r="C84" s="66"/>
      <c r="D84" s="66"/>
      <c r="E84" s="66" t="s">
        <v>189</v>
      </c>
      <c r="F84" s="66" t="s">
        <v>188</v>
      </c>
      <c r="G84" s="66">
        <v>106793.85</v>
      </c>
      <c r="H84" s="66">
        <v>6055</v>
      </c>
      <c r="I84" s="66">
        <v>67759</v>
      </c>
      <c r="J84" s="66">
        <v>67758.850000000006</v>
      </c>
      <c r="K84" s="66">
        <f t="shared" si="5"/>
        <v>63.448269727142531</v>
      </c>
      <c r="L84" s="66">
        <f t="shared" si="6"/>
        <v>99.99977862719345</v>
      </c>
    </row>
    <row r="85" spans="2:12" x14ac:dyDescent="0.25">
      <c r="B85" s="65"/>
      <c r="C85" s="66"/>
      <c r="D85" s="67"/>
      <c r="E85" s="68"/>
      <c r="F85" s="8"/>
      <c r="G85" s="65"/>
      <c r="H85" s="65"/>
      <c r="I85" s="65"/>
      <c r="J85" s="65"/>
      <c r="K85" s="70"/>
      <c r="L85" s="70"/>
    </row>
  </sheetData>
  <mergeCells count="7">
    <mergeCell ref="B29:F29"/>
    <mergeCell ref="B30:F3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6"/>
  <sheetViews>
    <sheetView zoomScaleNormal="100" workbookViewId="0">
      <selection activeCell="A2" sqref="A2:H23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>C7+C9+C11+C13</f>
        <v>2972781.3099999996</v>
      </c>
      <c r="D6" s="71">
        <f>D7+D9+D11+D13</f>
        <v>3733223.56</v>
      </c>
      <c r="E6" s="71">
        <f>E7+E9+E11+E13</f>
        <v>3748777.26</v>
      </c>
      <c r="F6" s="71">
        <f>F7+F9+F11+F13</f>
        <v>3658101.58</v>
      </c>
      <c r="G6" s="72">
        <f t="shared" ref="G6:G23" si="0">(F6*100)/C6</f>
        <v>123.05316801120499</v>
      </c>
      <c r="H6" s="72">
        <f t="shared" ref="H6:H23" si="1">(F6*100)/E6</f>
        <v>97.581193180839989</v>
      </c>
    </row>
    <row r="7" spans="1:8" x14ac:dyDescent="0.25">
      <c r="A7"/>
      <c r="B7" s="8" t="s">
        <v>190</v>
      </c>
      <c r="C7" s="71">
        <f>C8</f>
        <v>2762960.53</v>
      </c>
      <c r="D7" s="71">
        <f>D8</f>
        <v>3658370</v>
      </c>
      <c r="E7" s="71">
        <f>E8</f>
        <v>3576146</v>
      </c>
      <c r="F7" s="71">
        <f>F8</f>
        <v>3452188.7</v>
      </c>
      <c r="G7" s="72">
        <f t="shared" si="0"/>
        <v>124.94527744846215</v>
      </c>
      <c r="H7" s="72">
        <f t="shared" si="1"/>
        <v>96.533774068508393</v>
      </c>
    </row>
    <row r="8" spans="1:8" x14ac:dyDescent="0.25">
      <c r="A8"/>
      <c r="B8" s="16" t="s">
        <v>191</v>
      </c>
      <c r="C8" s="73">
        <v>2762960.53</v>
      </c>
      <c r="D8" s="73">
        <v>3658370</v>
      </c>
      <c r="E8" s="73">
        <v>3576146</v>
      </c>
      <c r="F8" s="74">
        <v>3452188.7</v>
      </c>
      <c r="G8" s="70">
        <f t="shared" si="0"/>
        <v>124.94527744846215</v>
      </c>
      <c r="H8" s="70">
        <f t="shared" si="1"/>
        <v>96.533774068508393</v>
      </c>
    </row>
    <row r="9" spans="1:8" ht="14.45" x14ac:dyDescent="0.3">
      <c r="A9"/>
      <c r="B9" s="8" t="s">
        <v>192</v>
      </c>
      <c r="C9" s="71">
        <f>C10</f>
        <v>162294.41</v>
      </c>
      <c r="D9" s="71">
        <f>D10</f>
        <v>74853.56</v>
      </c>
      <c r="E9" s="71">
        <f>E10</f>
        <v>147675.13</v>
      </c>
      <c r="F9" s="71">
        <f>F10</f>
        <v>163397.23000000001</v>
      </c>
      <c r="G9" s="72">
        <f t="shared" si="0"/>
        <v>100.67951816701513</v>
      </c>
      <c r="H9" s="72">
        <f t="shared" si="1"/>
        <v>110.64641013012822</v>
      </c>
    </row>
    <row r="10" spans="1:8" ht="14.45" x14ac:dyDescent="0.3">
      <c r="A10"/>
      <c r="B10" s="16" t="s">
        <v>193</v>
      </c>
      <c r="C10" s="73">
        <v>162294.41</v>
      </c>
      <c r="D10" s="73">
        <v>74853.56</v>
      </c>
      <c r="E10" s="73">
        <v>147675.13</v>
      </c>
      <c r="F10" s="74">
        <v>163397.23000000001</v>
      </c>
      <c r="G10" s="70">
        <f t="shared" si="0"/>
        <v>100.67951816701513</v>
      </c>
      <c r="H10" s="70">
        <f t="shared" si="1"/>
        <v>110.64641013012822</v>
      </c>
    </row>
    <row r="11" spans="1:8" ht="14.45" x14ac:dyDescent="0.3">
      <c r="A11"/>
      <c r="B11" s="8" t="s">
        <v>194</v>
      </c>
      <c r="C11" s="71">
        <f>C12</f>
        <v>9974.5499999999993</v>
      </c>
      <c r="D11" s="71">
        <f>D12</f>
        <v>0</v>
      </c>
      <c r="E11" s="71">
        <f>E12</f>
        <v>2798.38</v>
      </c>
      <c r="F11" s="71">
        <f>F12</f>
        <v>4164.58</v>
      </c>
      <c r="G11" s="72">
        <f t="shared" si="0"/>
        <v>41.752058990129882</v>
      </c>
      <c r="H11" s="72">
        <f t="shared" si="1"/>
        <v>148.82110363853371</v>
      </c>
    </row>
    <row r="12" spans="1:8" ht="14.45" x14ac:dyDescent="0.3">
      <c r="A12"/>
      <c r="B12" s="16" t="s">
        <v>195</v>
      </c>
      <c r="C12" s="73">
        <v>9974.5499999999993</v>
      </c>
      <c r="D12" s="73">
        <v>0</v>
      </c>
      <c r="E12" s="73">
        <v>2798.38</v>
      </c>
      <c r="F12" s="74">
        <v>4164.58</v>
      </c>
      <c r="G12" s="70">
        <f t="shared" si="0"/>
        <v>41.752058990129882</v>
      </c>
      <c r="H12" s="70">
        <f t="shared" si="1"/>
        <v>148.82110363853371</v>
      </c>
    </row>
    <row r="13" spans="1:8" x14ac:dyDescent="0.25">
      <c r="A13"/>
      <c r="B13" s="8" t="s">
        <v>196</v>
      </c>
      <c r="C13" s="71">
        <f>C14</f>
        <v>37551.82</v>
      </c>
      <c r="D13" s="71">
        <f>D14</f>
        <v>0</v>
      </c>
      <c r="E13" s="71">
        <f>E14</f>
        <v>22157.75</v>
      </c>
      <c r="F13" s="71">
        <f>F14</f>
        <v>38351.07</v>
      </c>
      <c r="G13" s="72">
        <f t="shared" si="0"/>
        <v>102.1283921791274</v>
      </c>
      <c r="H13" s="72">
        <f t="shared" si="1"/>
        <v>173.0819690627433</v>
      </c>
    </row>
    <row r="14" spans="1:8" x14ac:dyDescent="0.25">
      <c r="A14"/>
      <c r="B14" s="16" t="s">
        <v>197</v>
      </c>
      <c r="C14" s="73">
        <v>37551.82</v>
      </c>
      <c r="D14" s="73">
        <v>0</v>
      </c>
      <c r="E14" s="73">
        <v>22157.75</v>
      </c>
      <c r="F14" s="74">
        <v>38351.07</v>
      </c>
      <c r="G14" s="70">
        <f t="shared" si="0"/>
        <v>102.1283921791274</v>
      </c>
      <c r="H14" s="70">
        <f t="shared" si="1"/>
        <v>173.0819690627433</v>
      </c>
    </row>
    <row r="15" spans="1:8" ht="14.45" x14ac:dyDescent="0.3">
      <c r="B15" s="8" t="s">
        <v>33</v>
      </c>
      <c r="C15" s="75">
        <f>C16+C18+C20+C22</f>
        <v>3323089.695642049</v>
      </c>
      <c r="D15" s="75">
        <f>D16+D18+D20+D22</f>
        <v>3899158</v>
      </c>
      <c r="E15" s="75">
        <f>E16+E18+E20+E22</f>
        <v>3831024</v>
      </c>
      <c r="F15" s="75">
        <f>F16+F18+F20+F22</f>
        <v>3667329.8899999997</v>
      </c>
      <c r="G15" s="72">
        <f t="shared" si="0"/>
        <v>110.35904010684371</v>
      </c>
      <c r="H15" s="72">
        <f t="shared" si="1"/>
        <v>95.727144752943317</v>
      </c>
    </row>
    <row r="16" spans="1:8" x14ac:dyDescent="0.25">
      <c r="A16"/>
      <c r="B16" s="8" t="s">
        <v>190</v>
      </c>
      <c r="C16" s="75">
        <f>C17</f>
        <v>2762960.5282367798</v>
      </c>
      <c r="D16" s="75">
        <f>D17</f>
        <v>3658370</v>
      </c>
      <c r="E16" s="75">
        <f>E17</f>
        <v>3576146</v>
      </c>
      <c r="F16" s="75">
        <f>F17</f>
        <v>3452188.7</v>
      </c>
      <c r="G16" s="72">
        <f t="shared" si="0"/>
        <v>124.94527752819764</v>
      </c>
      <c r="H16" s="72">
        <f t="shared" si="1"/>
        <v>96.533774068508393</v>
      </c>
    </row>
    <row r="17" spans="1:8" x14ac:dyDescent="0.25">
      <c r="A17"/>
      <c r="B17" s="16" t="s">
        <v>191</v>
      </c>
      <c r="C17" s="73">
        <v>2762960.5282367798</v>
      </c>
      <c r="D17" s="73">
        <v>3658370</v>
      </c>
      <c r="E17" s="76">
        <v>3576146</v>
      </c>
      <c r="F17" s="74">
        <v>3452188.7</v>
      </c>
      <c r="G17" s="70">
        <f t="shared" si="0"/>
        <v>124.94527752819764</v>
      </c>
      <c r="H17" s="70">
        <f t="shared" si="1"/>
        <v>96.533774068508393</v>
      </c>
    </row>
    <row r="18" spans="1:8" ht="14.45" x14ac:dyDescent="0.3">
      <c r="A18"/>
      <c r="B18" s="8" t="s">
        <v>192</v>
      </c>
      <c r="C18" s="75">
        <f>C19</f>
        <v>190183.15</v>
      </c>
      <c r="D18" s="75">
        <f>D19</f>
        <v>200971</v>
      </c>
      <c r="E18" s="75">
        <f>E19</f>
        <v>202261</v>
      </c>
      <c r="F18" s="75">
        <f>F19</f>
        <v>177812.51</v>
      </c>
      <c r="G18" s="72">
        <f t="shared" si="0"/>
        <v>93.495406927480175</v>
      </c>
      <c r="H18" s="72">
        <f t="shared" si="1"/>
        <v>87.91240525855207</v>
      </c>
    </row>
    <row r="19" spans="1:8" ht="14.45" x14ac:dyDescent="0.3">
      <c r="A19"/>
      <c r="B19" s="16" t="s">
        <v>193</v>
      </c>
      <c r="C19" s="73">
        <v>190183.15</v>
      </c>
      <c r="D19" s="73">
        <v>200971</v>
      </c>
      <c r="E19" s="76">
        <v>202261</v>
      </c>
      <c r="F19" s="74">
        <v>177812.51</v>
      </c>
      <c r="G19" s="70">
        <f t="shared" si="0"/>
        <v>93.495406927480175</v>
      </c>
      <c r="H19" s="70">
        <f t="shared" si="1"/>
        <v>87.91240525855207</v>
      </c>
    </row>
    <row r="20" spans="1:8" ht="14.45" x14ac:dyDescent="0.3">
      <c r="A20"/>
      <c r="B20" s="8" t="s">
        <v>194</v>
      </c>
      <c r="C20" s="75">
        <f>C21</f>
        <v>5112.12</v>
      </c>
      <c r="D20" s="75">
        <f>D21</f>
        <v>0</v>
      </c>
      <c r="E20" s="75">
        <f>E21</f>
        <v>7800</v>
      </c>
      <c r="F20" s="75">
        <f>F21</f>
        <v>9027.01</v>
      </c>
      <c r="G20" s="72">
        <f t="shared" si="0"/>
        <v>176.5805575768957</v>
      </c>
      <c r="H20" s="72">
        <f t="shared" si="1"/>
        <v>115.73089743589743</v>
      </c>
    </row>
    <row r="21" spans="1:8" ht="14.45" x14ac:dyDescent="0.3">
      <c r="A21"/>
      <c r="B21" s="16" t="s">
        <v>195</v>
      </c>
      <c r="C21" s="73">
        <v>5112.12</v>
      </c>
      <c r="D21" s="73">
        <v>0</v>
      </c>
      <c r="E21" s="76">
        <v>7800</v>
      </c>
      <c r="F21" s="74">
        <v>9027.01</v>
      </c>
      <c r="G21" s="70">
        <f t="shared" si="0"/>
        <v>176.5805575768957</v>
      </c>
      <c r="H21" s="70">
        <f t="shared" si="1"/>
        <v>115.73089743589743</v>
      </c>
    </row>
    <row r="22" spans="1:8" x14ac:dyDescent="0.25">
      <c r="A22"/>
      <c r="B22" s="8" t="s">
        <v>196</v>
      </c>
      <c r="C22" s="75">
        <f>C23</f>
        <v>364833.89740526903</v>
      </c>
      <c r="D22" s="75">
        <f>D23</f>
        <v>39817</v>
      </c>
      <c r="E22" s="75">
        <f>E23</f>
        <v>44817</v>
      </c>
      <c r="F22" s="75">
        <f>F23</f>
        <v>28301.67</v>
      </c>
      <c r="G22" s="72">
        <f t="shared" si="0"/>
        <v>7.7574124008991436</v>
      </c>
      <c r="H22" s="72">
        <f t="shared" si="1"/>
        <v>63.149407590869536</v>
      </c>
    </row>
    <row r="23" spans="1:8" x14ac:dyDescent="0.25">
      <c r="A23"/>
      <c r="B23" s="16" t="s">
        <v>197</v>
      </c>
      <c r="C23" s="126">
        <v>364833.89740526903</v>
      </c>
      <c r="D23" s="73">
        <v>39817</v>
      </c>
      <c r="E23" s="76">
        <v>44817</v>
      </c>
      <c r="F23" s="74">
        <v>28301.67</v>
      </c>
      <c r="G23" s="70">
        <f t="shared" si="0"/>
        <v>7.7574124008991436</v>
      </c>
      <c r="H23" s="70">
        <f t="shared" si="1"/>
        <v>63.149407590869536</v>
      </c>
    </row>
    <row r="26" spans="1:8" ht="14.45" x14ac:dyDescent="0.3">
      <c r="F26" s="9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A2" sqref="A2:H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3323089.695642049</v>
      </c>
      <c r="D6" s="75">
        <f t="shared" si="0"/>
        <v>3899158</v>
      </c>
      <c r="E6" s="75">
        <f t="shared" si="0"/>
        <v>3831024</v>
      </c>
      <c r="F6" s="75">
        <f t="shared" si="0"/>
        <v>3667329.89</v>
      </c>
      <c r="G6" s="70">
        <f>(F6*100)/C6</f>
        <v>110.35904010684372</v>
      </c>
      <c r="H6" s="70">
        <f>(F6*100)/E6</f>
        <v>95.727144752943332</v>
      </c>
    </row>
    <row r="7" spans="2:8" ht="14.45" x14ac:dyDescent="0.3">
      <c r="B7" s="8" t="s">
        <v>198</v>
      </c>
      <c r="C7" s="75">
        <f t="shared" si="0"/>
        <v>3323089.695642049</v>
      </c>
      <c r="D7" s="75">
        <v>3899158</v>
      </c>
      <c r="E7" s="75">
        <f t="shared" si="0"/>
        <v>3831024</v>
      </c>
      <c r="F7" s="75">
        <f t="shared" si="0"/>
        <v>3667329.89</v>
      </c>
      <c r="G7" s="70">
        <f>(F7*100)/C7</f>
        <v>110.35904010684372</v>
      </c>
      <c r="H7" s="70">
        <f>(F7*100)/E7</f>
        <v>95.727144752943332</v>
      </c>
    </row>
    <row r="8" spans="2:8" x14ac:dyDescent="0.25">
      <c r="B8" s="11" t="s">
        <v>199</v>
      </c>
      <c r="C8" s="126">
        <v>3323089.695642049</v>
      </c>
      <c r="D8" s="73">
        <v>3089203</v>
      </c>
      <c r="E8" s="73">
        <v>3831024</v>
      </c>
      <c r="F8" s="74">
        <v>3667329.89</v>
      </c>
      <c r="G8" s="70">
        <f>(F8*100)/C8</f>
        <v>110.35904010684372</v>
      </c>
      <c r="H8" s="70">
        <f>(F8*100)/E8</f>
        <v>95.727144752943332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4.45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4.45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F31" sqref="F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/>
      <c r="D6" s="75"/>
      <c r="E6" s="75"/>
      <c r="F6" s="75"/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/>
      <c r="D10" s="75"/>
      <c r="E10" s="75"/>
      <c r="F10" s="75"/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93"/>
  <sheetViews>
    <sheetView tabSelected="1" topLeftCell="A121" zoomScaleNormal="100" workbookViewId="0">
      <selection activeCell="C154" sqref="C154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200</v>
      </c>
      <c r="C1" s="39"/>
    </row>
    <row r="2" spans="1:6" ht="15" customHeight="1" x14ac:dyDescent="0.25">
      <c r="A2" s="41" t="s">
        <v>35</v>
      </c>
      <c r="B2" s="42" t="s">
        <v>201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  <c r="C6" s="39">
        <f>SUM(C7:C10)</f>
        <v>3899158</v>
      </c>
      <c r="D6" s="39">
        <f t="shared" ref="D6:E6" si="0">SUM(D7:D10)</f>
        <v>3831024</v>
      </c>
      <c r="E6" s="39">
        <f t="shared" si="0"/>
        <v>3667329.8899999987</v>
      </c>
    </row>
    <row r="7" spans="1:6" ht="13.15" x14ac:dyDescent="0.25">
      <c r="A7" s="47" t="s">
        <v>202</v>
      </c>
      <c r="B7" s="46"/>
      <c r="C7" s="77">
        <f>C13</f>
        <v>3658370</v>
      </c>
      <c r="D7" s="77">
        <f>D13</f>
        <v>3576146</v>
      </c>
      <c r="E7" s="77">
        <f>E13</f>
        <v>3452188.6999999993</v>
      </c>
      <c r="F7" s="77">
        <f>(E7*100)/D7</f>
        <v>96.533774068508379</v>
      </c>
    </row>
    <row r="8" spans="1:6" ht="13.15" x14ac:dyDescent="0.25">
      <c r="A8" s="47" t="s">
        <v>89</v>
      </c>
      <c r="B8" s="46"/>
      <c r="C8" s="77">
        <f>C69</f>
        <v>200971</v>
      </c>
      <c r="D8" s="77">
        <f>D69</f>
        <v>202261</v>
      </c>
      <c r="E8" s="77">
        <f>E69</f>
        <v>177812.51</v>
      </c>
      <c r="F8" s="77">
        <f>(E8*100)/D8</f>
        <v>87.91240525855207</v>
      </c>
    </row>
    <row r="9" spans="1:6" ht="13.15" x14ac:dyDescent="0.25">
      <c r="A9" s="47" t="s">
        <v>203</v>
      </c>
      <c r="B9" s="46"/>
      <c r="C9" s="77">
        <f>C108</f>
        <v>0</v>
      </c>
      <c r="D9" s="77">
        <f>D108</f>
        <v>7800</v>
      </c>
      <c r="E9" s="77">
        <f>E108</f>
        <v>9027.01</v>
      </c>
      <c r="F9" s="77">
        <f>(E9*100)/D9</f>
        <v>115.73089743589743</v>
      </c>
    </row>
    <row r="10" spans="1:6" ht="13.15" x14ac:dyDescent="0.25">
      <c r="A10" s="47" t="s">
        <v>204</v>
      </c>
      <c r="B10" s="46"/>
      <c r="C10" s="77">
        <f>C121</f>
        <v>39817</v>
      </c>
      <c r="D10" s="77">
        <f>D121</f>
        <v>44817</v>
      </c>
      <c r="E10" s="77">
        <f>E121</f>
        <v>28301.670000000002</v>
      </c>
      <c r="F10" s="77">
        <f>(E10*100)/D10</f>
        <v>63.149407590869536</v>
      </c>
    </row>
    <row r="11" spans="1:6" s="57" customFormat="1" ht="13.15" x14ac:dyDescent="0.25"/>
    <row r="12" spans="1:6" ht="38.25" x14ac:dyDescent="0.2">
      <c r="A12" s="47" t="s">
        <v>205</v>
      </c>
      <c r="B12" s="47" t="s">
        <v>206</v>
      </c>
      <c r="C12" s="47" t="s">
        <v>47</v>
      </c>
      <c r="D12" s="47" t="s">
        <v>207</v>
      </c>
      <c r="E12" s="47" t="s">
        <v>208</v>
      </c>
      <c r="F12" s="47" t="s">
        <v>209</v>
      </c>
    </row>
    <row r="13" spans="1:6" x14ac:dyDescent="0.2">
      <c r="A13" s="48" t="s">
        <v>202</v>
      </c>
      <c r="B13" s="48" t="s">
        <v>210</v>
      </c>
      <c r="C13" s="78">
        <f>C14+C52</f>
        <v>3658370</v>
      </c>
      <c r="D13" s="78">
        <f>D14+D52</f>
        <v>3576146</v>
      </c>
      <c r="E13" s="78">
        <f>E14+E52</f>
        <v>3452188.6999999993</v>
      </c>
      <c r="F13" s="79">
        <f>(E13*100)/D13</f>
        <v>96.533774068508379</v>
      </c>
    </row>
    <row r="14" spans="1:6" ht="13.15" x14ac:dyDescent="0.25">
      <c r="A14" s="49" t="s">
        <v>87</v>
      </c>
      <c r="B14" s="50" t="s">
        <v>88</v>
      </c>
      <c r="C14" s="80">
        <f>C15+C25+C49</f>
        <v>3511253</v>
      </c>
      <c r="D14" s="80">
        <f>D15+D25+D49</f>
        <v>3428061</v>
      </c>
      <c r="E14" s="80">
        <f>E15+E25+E49</f>
        <v>3304182.6899999995</v>
      </c>
      <c r="F14" s="81">
        <f>(E14*100)/D14</f>
        <v>96.386344642058575</v>
      </c>
    </row>
    <row r="15" spans="1:6" ht="13.15" x14ac:dyDescent="0.25">
      <c r="A15" s="51" t="s">
        <v>89</v>
      </c>
      <c r="B15" s="52" t="s">
        <v>90</v>
      </c>
      <c r="C15" s="82">
        <f>C16+C20+C22</f>
        <v>2596941</v>
      </c>
      <c r="D15" s="82">
        <f>D16+D20+D22</f>
        <v>2501862</v>
      </c>
      <c r="E15" s="82">
        <f>E16+E20+E22</f>
        <v>2501233.8899999997</v>
      </c>
      <c r="F15" s="81">
        <f>(E15*100)/D15</f>
        <v>99.974894298726298</v>
      </c>
    </row>
    <row r="16" spans="1:6" x14ac:dyDescent="0.2">
      <c r="A16" s="53" t="s">
        <v>91</v>
      </c>
      <c r="B16" s="54" t="s">
        <v>92</v>
      </c>
      <c r="C16" s="83">
        <f>C17+C18+C19</f>
        <v>1976922</v>
      </c>
      <c r="D16" s="83">
        <f>D17+D18+D19</f>
        <v>1900380</v>
      </c>
      <c r="E16" s="83">
        <f>E17+E18+E19</f>
        <v>1900186.5299999998</v>
      </c>
      <c r="F16" s="83">
        <f>(E16*100)/D16</f>
        <v>99.989819404540128</v>
      </c>
    </row>
    <row r="17" spans="1:6" x14ac:dyDescent="0.2">
      <c r="A17" s="55" t="s">
        <v>93</v>
      </c>
      <c r="B17" s="56" t="s">
        <v>94</v>
      </c>
      <c r="C17" s="84">
        <v>1798259</v>
      </c>
      <c r="D17" s="84">
        <v>1754817</v>
      </c>
      <c r="E17" s="84">
        <v>1754739.91</v>
      </c>
      <c r="F17" s="84"/>
    </row>
    <row r="18" spans="1:6" x14ac:dyDescent="0.2">
      <c r="A18" s="55" t="s">
        <v>95</v>
      </c>
      <c r="B18" s="56" t="s">
        <v>96</v>
      </c>
      <c r="C18" s="84">
        <v>177070</v>
      </c>
      <c r="D18" s="84">
        <v>145170</v>
      </c>
      <c r="E18" s="84">
        <v>145129.65</v>
      </c>
      <c r="F18" s="84"/>
    </row>
    <row r="19" spans="1:6" x14ac:dyDescent="0.2">
      <c r="A19" s="55" t="s">
        <v>97</v>
      </c>
      <c r="B19" s="56" t="s">
        <v>98</v>
      </c>
      <c r="C19" s="84">
        <v>1593</v>
      </c>
      <c r="D19" s="84">
        <v>393</v>
      </c>
      <c r="E19" s="84">
        <v>316.97000000000003</v>
      </c>
      <c r="F19" s="84"/>
    </row>
    <row r="20" spans="1:6" ht="13.15" x14ac:dyDescent="0.25">
      <c r="A20" s="53" t="s">
        <v>99</v>
      </c>
      <c r="B20" s="54" t="s">
        <v>100</v>
      </c>
      <c r="C20" s="83">
        <f>C21</f>
        <v>66362</v>
      </c>
      <c r="D20" s="83">
        <f>D21</f>
        <v>80362</v>
      </c>
      <c r="E20" s="83">
        <f>E21</f>
        <v>80225.710000000006</v>
      </c>
      <c r="F20" s="83">
        <f>(E20*100)/D20</f>
        <v>99.830404917747202</v>
      </c>
    </row>
    <row r="21" spans="1:6" ht="13.15" x14ac:dyDescent="0.25">
      <c r="A21" s="55" t="s">
        <v>101</v>
      </c>
      <c r="B21" s="56" t="s">
        <v>100</v>
      </c>
      <c r="C21" s="84">
        <v>66362</v>
      </c>
      <c r="D21" s="84">
        <v>80362</v>
      </c>
      <c r="E21" s="84">
        <v>80225.710000000006</v>
      </c>
      <c r="F21" s="84"/>
    </row>
    <row r="22" spans="1:6" x14ac:dyDescent="0.2">
      <c r="A22" s="53" t="s">
        <v>102</v>
      </c>
      <c r="B22" s="54" t="s">
        <v>103</v>
      </c>
      <c r="C22" s="83">
        <f>C23+C24</f>
        <v>553657</v>
      </c>
      <c r="D22" s="83">
        <f>D23+D24</f>
        <v>521120</v>
      </c>
      <c r="E22" s="83">
        <f>E23+E24</f>
        <v>520821.65</v>
      </c>
      <c r="F22" s="83">
        <f>(E22*100)/D22</f>
        <v>99.942748311329439</v>
      </c>
    </row>
    <row r="23" spans="1:6" ht="13.15" x14ac:dyDescent="0.25">
      <c r="A23" s="55" t="s">
        <v>104</v>
      </c>
      <c r="B23" s="56" t="s">
        <v>105</v>
      </c>
      <c r="C23" s="84">
        <v>224003</v>
      </c>
      <c r="D23" s="84">
        <v>210103</v>
      </c>
      <c r="E23" s="84">
        <v>210003.69</v>
      </c>
      <c r="F23" s="84"/>
    </row>
    <row r="24" spans="1:6" ht="13.15" x14ac:dyDescent="0.25">
      <c r="A24" s="55" t="s">
        <v>106</v>
      </c>
      <c r="B24" s="56" t="s">
        <v>107</v>
      </c>
      <c r="C24" s="84">
        <v>329654</v>
      </c>
      <c r="D24" s="84">
        <v>311017</v>
      </c>
      <c r="E24" s="84">
        <v>310817.96000000002</v>
      </c>
      <c r="F24" s="84"/>
    </row>
    <row r="25" spans="1:6" ht="13.15" x14ac:dyDescent="0.25">
      <c r="A25" s="51" t="s">
        <v>108</v>
      </c>
      <c r="B25" s="52" t="s">
        <v>109</v>
      </c>
      <c r="C25" s="82">
        <f>C26+C30+C37+C44</f>
        <v>913914</v>
      </c>
      <c r="D25" s="82">
        <f>D26+D30+D37+D44</f>
        <v>926164</v>
      </c>
      <c r="E25" s="82">
        <f>E26+E30+E37+E44</f>
        <v>802913.8</v>
      </c>
      <c r="F25" s="81">
        <f>(E25*100)/D25</f>
        <v>86.692400050099124</v>
      </c>
    </row>
    <row r="26" spans="1:6" x14ac:dyDescent="0.2">
      <c r="A26" s="53" t="s">
        <v>110</v>
      </c>
      <c r="B26" s="54" t="s">
        <v>111</v>
      </c>
      <c r="C26" s="83">
        <f>C27+C28+C29</f>
        <v>77364</v>
      </c>
      <c r="D26" s="83">
        <f>D27+D28+D29</f>
        <v>75214</v>
      </c>
      <c r="E26" s="83">
        <f>E27+E28+E29</f>
        <v>74940.179999999993</v>
      </c>
      <c r="F26" s="83">
        <f>(E26*100)/D26</f>
        <v>99.635945435690147</v>
      </c>
    </row>
    <row r="27" spans="1:6" x14ac:dyDescent="0.2">
      <c r="A27" s="55" t="s">
        <v>112</v>
      </c>
      <c r="B27" s="56" t="s">
        <v>113</v>
      </c>
      <c r="C27" s="84">
        <v>1194</v>
      </c>
      <c r="D27" s="84">
        <v>194</v>
      </c>
      <c r="E27" s="84">
        <v>152.62</v>
      </c>
      <c r="F27" s="84"/>
    </row>
    <row r="28" spans="1:6" ht="25.5" x14ac:dyDescent="0.2">
      <c r="A28" s="55" t="s">
        <v>114</v>
      </c>
      <c r="B28" s="56" t="s">
        <v>115</v>
      </c>
      <c r="C28" s="84">
        <v>74179</v>
      </c>
      <c r="D28" s="84">
        <v>74729</v>
      </c>
      <c r="E28" s="84">
        <v>74714.559999999998</v>
      </c>
      <c r="F28" s="84"/>
    </row>
    <row r="29" spans="1:6" x14ac:dyDescent="0.2">
      <c r="A29" s="55" t="s">
        <v>116</v>
      </c>
      <c r="B29" s="56" t="s">
        <v>117</v>
      </c>
      <c r="C29" s="84">
        <v>1991</v>
      </c>
      <c r="D29" s="84">
        <v>291</v>
      </c>
      <c r="E29" s="84">
        <v>73</v>
      </c>
      <c r="F29" s="84"/>
    </row>
    <row r="30" spans="1:6" ht="13.15" x14ac:dyDescent="0.25">
      <c r="A30" s="53" t="s">
        <v>118</v>
      </c>
      <c r="B30" s="54" t="s">
        <v>119</v>
      </c>
      <c r="C30" s="83">
        <f>C31+C32+C33+C34+C35+C36</f>
        <v>639258</v>
      </c>
      <c r="D30" s="83">
        <f>D31+D32+D33+D34+D35+D36</f>
        <v>639258</v>
      </c>
      <c r="E30" s="83">
        <f>E31+E32+E33+E34+E35+E36</f>
        <v>512816.31</v>
      </c>
      <c r="F30" s="83">
        <f>(E30*100)/D30</f>
        <v>80.220554142458909</v>
      </c>
    </row>
    <row r="31" spans="1:6" ht="13.15" x14ac:dyDescent="0.25">
      <c r="A31" s="55" t="s">
        <v>120</v>
      </c>
      <c r="B31" s="56" t="s">
        <v>121</v>
      </c>
      <c r="C31" s="84">
        <v>18581</v>
      </c>
      <c r="D31" s="84">
        <v>18581</v>
      </c>
      <c r="E31" s="84">
        <v>30994.7</v>
      </c>
      <c r="F31" s="84"/>
    </row>
    <row r="32" spans="1:6" ht="13.15" x14ac:dyDescent="0.25">
      <c r="A32" s="55" t="s">
        <v>122</v>
      </c>
      <c r="B32" s="56" t="s">
        <v>123</v>
      </c>
      <c r="C32" s="84">
        <v>211922</v>
      </c>
      <c r="D32" s="84">
        <v>211922</v>
      </c>
      <c r="E32" s="84">
        <v>240082.18</v>
      </c>
      <c r="F32" s="84"/>
    </row>
    <row r="33" spans="1:6" x14ac:dyDescent="0.2">
      <c r="A33" s="55" t="s">
        <v>124</v>
      </c>
      <c r="B33" s="56" t="s">
        <v>125</v>
      </c>
      <c r="C33" s="84">
        <v>380838</v>
      </c>
      <c r="D33" s="84">
        <v>380838</v>
      </c>
      <c r="E33" s="84">
        <v>219879.12</v>
      </c>
      <c r="F33" s="84"/>
    </row>
    <row r="34" spans="1:6" x14ac:dyDescent="0.2">
      <c r="A34" s="55" t="s">
        <v>126</v>
      </c>
      <c r="B34" s="56" t="s">
        <v>127</v>
      </c>
      <c r="C34" s="84">
        <v>9954</v>
      </c>
      <c r="D34" s="84">
        <v>9954</v>
      </c>
      <c r="E34" s="84">
        <v>16776.75</v>
      </c>
      <c r="F34" s="84"/>
    </row>
    <row r="35" spans="1:6" x14ac:dyDescent="0.2">
      <c r="A35" s="55" t="s">
        <v>128</v>
      </c>
      <c r="B35" s="56" t="s">
        <v>129</v>
      </c>
      <c r="C35" s="84">
        <v>3318</v>
      </c>
      <c r="D35" s="84">
        <v>3318</v>
      </c>
      <c r="E35" s="84">
        <v>2846.43</v>
      </c>
      <c r="F35" s="84"/>
    </row>
    <row r="36" spans="1:6" x14ac:dyDescent="0.2">
      <c r="A36" s="55" t="s">
        <v>130</v>
      </c>
      <c r="B36" s="56" t="s">
        <v>131</v>
      </c>
      <c r="C36" s="84">
        <v>14645</v>
      </c>
      <c r="D36" s="84">
        <v>14645</v>
      </c>
      <c r="E36" s="84">
        <v>2237.13</v>
      </c>
      <c r="F36" s="84"/>
    </row>
    <row r="37" spans="1:6" x14ac:dyDescent="0.2">
      <c r="A37" s="53" t="s">
        <v>132</v>
      </c>
      <c r="B37" s="54" t="s">
        <v>133</v>
      </c>
      <c r="C37" s="83">
        <f>C38+C39+C40+C41+C42+C43</f>
        <v>153560</v>
      </c>
      <c r="D37" s="83">
        <f>D38+D39+D40+D41+D42+D43</f>
        <v>167960</v>
      </c>
      <c r="E37" s="83">
        <f>E38+E39+E40+E41+E42+E43</f>
        <v>167891.26</v>
      </c>
      <c r="F37" s="83">
        <f>(E37*100)/D37</f>
        <v>99.959073588949749</v>
      </c>
    </row>
    <row r="38" spans="1:6" x14ac:dyDescent="0.2">
      <c r="A38" s="55" t="s">
        <v>134</v>
      </c>
      <c r="B38" s="56" t="s">
        <v>135</v>
      </c>
      <c r="C38" s="84">
        <v>6238</v>
      </c>
      <c r="D38" s="84">
        <v>6238</v>
      </c>
      <c r="E38" s="84">
        <v>6123.52</v>
      </c>
      <c r="F38" s="84"/>
    </row>
    <row r="39" spans="1:6" x14ac:dyDescent="0.2">
      <c r="A39" s="55" t="s">
        <v>136</v>
      </c>
      <c r="B39" s="56" t="s">
        <v>137</v>
      </c>
      <c r="C39" s="84">
        <v>8892</v>
      </c>
      <c r="D39" s="84">
        <v>11692</v>
      </c>
      <c r="E39" s="84">
        <v>16778.41</v>
      </c>
      <c r="F39" s="84"/>
    </row>
    <row r="40" spans="1:6" x14ac:dyDescent="0.2">
      <c r="A40" s="55" t="s">
        <v>138</v>
      </c>
      <c r="B40" s="56" t="s">
        <v>139</v>
      </c>
      <c r="C40" s="84">
        <v>3318</v>
      </c>
      <c r="D40" s="84">
        <v>3318</v>
      </c>
      <c r="E40" s="84">
        <v>3955.84</v>
      </c>
      <c r="F40" s="84"/>
    </row>
    <row r="41" spans="1:6" x14ac:dyDescent="0.2">
      <c r="A41" s="55" t="s">
        <v>140</v>
      </c>
      <c r="B41" s="56" t="s">
        <v>141</v>
      </c>
      <c r="C41" s="84">
        <v>79368</v>
      </c>
      <c r="D41" s="84">
        <v>82968</v>
      </c>
      <c r="E41" s="84">
        <v>91246.080000000002</v>
      </c>
      <c r="F41" s="84"/>
    </row>
    <row r="42" spans="1:6" x14ac:dyDescent="0.2">
      <c r="A42" s="55" t="s">
        <v>142</v>
      </c>
      <c r="B42" s="56" t="s">
        <v>143</v>
      </c>
      <c r="C42" s="84">
        <v>13936</v>
      </c>
      <c r="D42" s="84">
        <v>21936</v>
      </c>
      <c r="E42" s="84">
        <v>4127.66</v>
      </c>
      <c r="F42" s="84"/>
    </row>
    <row r="43" spans="1:6" x14ac:dyDescent="0.2">
      <c r="A43" s="55" t="s">
        <v>146</v>
      </c>
      <c r="B43" s="56" t="s">
        <v>147</v>
      </c>
      <c r="C43" s="84">
        <v>41808</v>
      </c>
      <c r="D43" s="84">
        <v>41808</v>
      </c>
      <c r="E43" s="84">
        <v>45659.75</v>
      </c>
      <c r="F43" s="84"/>
    </row>
    <row r="44" spans="1:6" x14ac:dyDescent="0.2">
      <c r="A44" s="53" t="s">
        <v>148</v>
      </c>
      <c r="B44" s="54" t="s">
        <v>149</v>
      </c>
      <c r="C44" s="83">
        <f>C45+C46+C47+C48</f>
        <v>43732</v>
      </c>
      <c r="D44" s="83">
        <f>D45+D46+D47+D48</f>
        <v>43732</v>
      </c>
      <c r="E44" s="83">
        <f>E45+E46+E47+E48</f>
        <v>47266.05</v>
      </c>
      <c r="F44" s="83">
        <f>(E44*100)/D44</f>
        <v>108.08115338882283</v>
      </c>
    </row>
    <row r="45" spans="1:6" x14ac:dyDescent="0.2">
      <c r="A45" s="55" t="s">
        <v>150</v>
      </c>
      <c r="B45" s="56" t="s">
        <v>151</v>
      </c>
      <c r="C45" s="84">
        <v>40746</v>
      </c>
      <c r="D45" s="84">
        <v>40746</v>
      </c>
      <c r="E45" s="84">
        <v>46989.72</v>
      </c>
      <c r="F45" s="84"/>
    </row>
    <row r="46" spans="1:6" x14ac:dyDescent="0.2">
      <c r="A46" s="55" t="s">
        <v>152</v>
      </c>
      <c r="B46" s="56" t="s">
        <v>153</v>
      </c>
      <c r="C46" s="84">
        <v>1991</v>
      </c>
      <c r="D46" s="84">
        <v>1991</v>
      </c>
      <c r="E46" s="84">
        <v>276.33</v>
      </c>
      <c r="F46" s="84"/>
    </row>
    <row r="47" spans="1:6" x14ac:dyDescent="0.2">
      <c r="A47" s="55" t="s">
        <v>154</v>
      </c>
      <c r="B47" s="56" t="s">
        <v>155</v>
      </c>
      <c r="C47" s="84">
        <v>199</v>
      </c>
      <c r="D47" s="84">
        <v>199</v>
      </c>
      <c r="E47" s="84">
        <v>0</v>
      </c>
      <c r="F47" s="84"/>
    </row>
    <row r="48" spans="1:6" x14ac:dyDescent="0.2">
      <c r="A48" s="55" t="s">
        <v>156</v>
      </c>
      <c r="B48" s="56" t="s">
        <v>149</v>
      </c>
      <c r="C48" s="84">
        <v>796</v>
      </c>
      <c r="D48" s="84">
        <v>796</v>
      </c>
      <c r="E48" s="84">
        <v>0</v>
      </c>
      <c r="F48" s="84"/>
    </row>
    <row r="49" spans="1:6" x14ac:dyDescent="0.2">
      <c r="A49" s="51" t="s">
        <v>157</v>
      </c>
      <c r="B49" s="52" t="s">
        <v>158</v>
      </c>
      <c r="C49" s="82">
        <f t="shared" ref="C49:E50" si="1">C50</f>
        <v>398</v>
      </c>
      <c r="D49" s="82">
        <f t="shared" si="1"/>
        <v>35</v>
      </c>
      <c r="E49" s="82">
        <f t="shared" si="1"/>
        <v>35</v>
      </c>
      <c r="F49" s="81">
        <f>(E49*100)/D49</f>
        <v>100</v>
      </c>
    </row>
    <row r="50" spans="1:6" x14ac:dyDescent="0.2">
      <c r="A50" s="53" t="s">
        <v>159</v>
      </c>
      <c r="B50" s="54" t="s">
        <v>160</v>
      </c>
      <c r="C50" s="83">
        <f t="shared" si="1"/>
        <v>398</v>
      </c>
      <c r="D50" s="83">
        <f t="shared" si="1"/>
        <v>35</v>
      </c>
      <c r="E50" s="83">
        <f t="shared" si="1"/>
        <v>35</v>
      </c>
      <c r="F50" s="83">
        <f>(E50*100)/D50</f>
        <v>100</v>
      </c>
    </row>
    <row r="51" spans="1:6" x14ac:dyDescent="0.2">
      <c r="A51" s="55" t="s">
        <v>161</v>
      </c>
      <c r="B51" s="56" t="s">
        <v>162</v>
      </c>
      <c r="C51" s="84">
        <v>398</v>
      </c>
      <c r="D51" s="84">
        <v>35</v>
      </c>
      <c r="E51" s="84">
        <v>35</v>
      </c>
      <c r="F51" s="84"/>
    </row>
    <row r="52" spans="1:6" x14ac:dyDescent="0.2">
      <c r="A52" s="49" t="s">
        <v>163</v>
      </c>
      <c r="B52" s="50" t="s">
        <v>164</v>
      </c>
      <c r="C52" s="80">
        <f>C53+C60</f>
        <v>147117</v>
      </c>
      <c r="D52" s="80">
        <f>D53+D60</f>
        <v>148085</v>
      </c>
      <c r="E52" s="80">
        <f>E53+E60</f>
        <v>148006.01</v>
      </c>
      <c r="F52" s="81">
        <f>(E52*100)/D52</f>
        <v>99.946659013404457</v>
      </c>
    </row>
    <row r="53" spans="1:6" x14ac:dyDescent="0.2">
      <c r="A53" s="51" t="s">
        <v>165</v>
      </c>
      <c r="B53" s="52" t="s">
        <v>166</v>
      </c>
      <c r="C53" s="82">
        <f>C54+C58</f>
        <v>141062</v>
      </c>
      <c r="D53" s="82">
        <f>D54+D58</f>
        <v>80326</v>
      </c>
      <c r="E53" s="82">
        <f>E54+E58</f>
        <v>80247.16</v>
      </c>
      <c r="F53" s="81">
        <f>(E53*100)/D53</f>
        <v>99.901849961407265</v>
      </c>
    </row>
    <row r="54" spans="1:6" x14ac:dyDescent="0.2">
      <c r="A54" s="53" t="s">
        <v>167</v>
      </c>
      <c r="B54" s="54" t="s">
        <v>168</v>
      </c>
      <c r="C54" s="83">
        <f>C55+C56+C57</f>
        <v>115526</v>
      </c>
      <c r="D54" s="83">
        <f>D55+D56+D57</f>
        <v>54826</v>
      </c>
      <c r="E54" s="83">
        <f>E55+E56+E57</f>
        <v>54747.159999999996</v>
      </c>
      <c r="F54" s="83">
        <f>(E54*100)/D54</f>
        <v>99.856199613322147</v>
      </c>
    </row>
    <row r="55" spans="1:6" x14ac:dyDescent="0.2">
      <c r="A55" s="55" t="s">
        <v>169</v>
      </c>
      <c r="B55" s="56" t="s">
        <v>170</v>
      </c>
      <c r="C55" s="84">
        <v>0</v>
      </c>
      <c r="D55" s="84">
        <v>0</v>
      </c>
      <c r="E55" s="84">
        <v>2509.08</v>
      </c>
      <c r="F55" s="84"/>
    </row>
    <row r="56" spans="1:6" x14ac:dyDescent="0.2">
      <c r="A56" s="55" t="s">
        <v>171</v>
      </c>
      <c r="B56" s="56" t="s">
        <v>172</v>
      </c>
      <c r="C56" s="84">
        <v>30526</v>
      </c>
      <c r="D56" s="84">
        <v>5526</v>
      </c>
      <c r="E56" s="84">
        <v>2953.13</v>
      </c>
      <c r="F56" s="84"/>
    </row>
    <row r="57" spans="1:6" x14ac:dyDescent="0.2">
      <c r="A57" s="55" t="s">
        <v>173</v>
      </c>
      <c r="B57" s="56" t="s">
        <v>174</v>
      </c>
      <c r="C57" s="84">
        <v>85000</v>
      </c>
      <c r="D57" s="84">
        <v>49300</v>
      </c>
      <c r="E57" s="84">
        <v>49284.95</v>
      </c>
      <c r="F57" s="84"/>
    </row>
    <row r="58" spans="1:6" x14ac:dyDescent="0.2">
      <c r="A58" s="53" t="s">
        <v>177</v>
      </c>
      <c r="B58" s="54" t="s">
        <v>178</v>
      </c>
      <c r="C58" s="83">
        <f>C59</f>
        <v>25536</v>
      </c>
      <c r="D58" s="83">
        <f>D59</f>
        <v>25500</v>
      </c>
      <c r="E58" s="83">
        <f>E59</f>
        <v>25500</v>
      </c>
      <c r="F58" s="83">
        <f>(E58*100)/D58</f>
        <v>100</v>
      </c>
    </row>
    <row r="59" spans="1:6" x14ac:dyDescent="0.2">
      <c r="A59" s="55" t="s">
        <v>179</v>
      </c>
      <c r="B59" s="56" t="s">
        <v>180</v>
      </c>
      <c r="C59" s="84">
        <v>25536</v>
      </c>
      <c r="D59" s="84">
        <v>25500</v>
      </c>
      <c r="E59" s="84">
        <v>25500</v>
      </c>
      <c r="F59" s="84"/>
    </row>
    <row r="60" spans="1:6" x14ac:dyDescent="0.2">
      <c r="A60" s="51" t="s">
        <v>185</v>
      </c>
      <c r="B60" s="52" t="s">
        <v>186</v>
      </c>
      <c r="C60" s="82">
        <f t="shared" ref="C60:E61" si="2">C61</f>
        <v>6055</v>
      </c>
      <c r="D60" s="82">
        <f t="shared" si="2"/>
        <v>67759</v>
      </c>
      <c r="E60" s="82">
        <f t="shared" si="2"/>
        <v>67758.850000000006</v>
      </c>
      <c r="F60" s="81">
        <f>(E60*100)/D60</f>
        <v>99.99977862719345</v>
      </c>
    </row>
    <row r="61" spans="1:6" ht="25.5" x14ac:dyDescent="0.2">
      <c r="A61" s="53" t="s">
        <v>187</v>
      </c>
      <c r="B61" s="54" t="s">
        <v>188</v>
      </c>
      <c r="C61" s="83">
        <f t="shared" si="2"/>
        <v>6055</v>
      </c>
      <c r="D61" s="83">
        <f t="shared" si="2"/>
        <v>67759</v>
      </c>
      <c r="E61" s="83">
        <f t="shared" si="2"/>
        <v>67758.850000000006</v>
      </c>
      <c r="F61" s="83">
        <f>(E61*100)/D61</f>
        <v>99.99977862719345</v>
      </c>
    </row>
    <row r="62" spans="1:6" x14ac:dyDescent="0.2">
      <c r="A62" s="55" t="s">
        <v>189</v>
      </c>
      <c r="B62" s="56" t="s">
        <v>188</v>
      </c>
      <c r="C62" s="84">
        <v>6055</v>
      </c>
      <c r="D62" s="84">
        <v>67759</v>
      </c>
      <c r="E62" s="84">
        <v>67758.850000000006</v>
      </c>
      <c r="F62" s="84"/>
    </row>
    <row r="63" spans="1:6" x14ac:dyDescent="0.2">
      <c r="A63" s="49" t="s">
        <v>55</v>
      </c>
      <c r="B63" s="50" t="s">
        <v>56</v>
      </c>
      <c r="C63" s="80">
        <f t="shared" ref="C63:E64" si="3">C64</f>
        <v>3658370</v>
      </c>
      <c r="D63" s="80">
        <f t="shared" si="3"/>
        <v>3576146</v>
      </c>
      <c r="E63" s="80">
        <f t="shared" si="3"/>
        <v>3452188.7</v>
      </c>
      <c r="F63" s="81">
        <f>(E63*100)/D63</f>
        <v>96.533774068508393</v>
      </c>
    </row>
    <row r="64" spans="1:6" x14ac:dyDescent="0.2">
      <c r="A64" s="51" t="s">
        <v>79</v>
      </c>
      <c r="B64" s="52" t="s">
        <v>80</v>
      </c>
      <c r="C64" s="82">
        <f t="shared" si="3"/>
        <v>3658370</v>
      </c>
      <c r="D64" s="82">
        <f t="shared" si="3"/>
        <v>3576146</v>
      </c>
      <c r="E64" s="82">
        <f t="shared" si="3"/>
        <v>3452188.7</v>
      </c>
      <c r="F64" s="81">
        <f>(E64*100)/D64</f>
        <v>96.533774068508393</v>
      </c>
    </row>
    <row r="65" spans="1:6" ht="25.5" x14ac:dyDescent="0.2">
      <c r="A65" s="53" t="s">
        <v>81</v>
      </c>
      <c r="B65" s="54" t="s">
        <v>82</v>
      </c>
      <c r="C65" s="83">
        <f>C66+C67</f>
        <v>3658370</v>
      </c>
      <c r="D65" s="83">
        <f>D66+D67</f>
        <v>3576146</v>
      </c>
      <c r="E65" s="83">
        <f>E66+E67</f>
        <v>3452188.7</v>
      </c>
      <c r="F65" s="83">
        <f>(E65*100)/D65</f>
        <v>96.533774068508393</v>
      </c>
    </row>
    <row r="66" spans="1:6" x14ac:dyDescent="0.2">
      <c r="A66" s="55" t="s">
        <v>83</v>
      </c>
      <c r="B66" s="56" t="s">
        <v>84</v>
      </c>
      <c r="C66" s="84">
        <v>3511253</v>
      </c>
      <c r="D66" s="84">
        <v>3428061</v>
      </c>
      <c r="E66" s="84">
        <v>3304182.69</v>
      </c>
      <c r="F66" s="84"/>
    </row>
    <row r="67" spans="1:6" ht="25.5" x14ac:dyDescent="0.2">
      <c r="A67" s="55" t="s">
        <v>85</v>
      </c>
      <c r="B67" s="56" t="s">
        <v>86</v>
      </c>
      <c r="C67" s="84">
        <v>147117</v>
      </c>
      <c r="D67" s="84">
        <v>148085</v>
      </c>
      <c r="E67" s="84">
        <v>148006.01</v>
      </c>
      <c r="F67" s="84"/>
    </row>
    <row r="68" spans="1:6" ht="38.25" x14ac:dyDescent="0.2">
      <c r="A68" s="47" t="s">
        <v>211</v>
      </c>
      <c r="B68" s="47" t="s">
        <v>212</v>
      </c>
      <c r="C68" s="47" t="s">
        <v>47</v>
      </c>
      <c r="D68" s="47" t="s">
        <v>207</v>
      </c>
      <c r="E68" s="47" t="s">
        <v>208</v>
      </c>
      <c r="F68" s="47" t="s">
        <v>209</v>
      </c>
    </row>
    <row r="69" spans="1:6" x14ac:dyDescent="0.2">
      <c r="A69" s="48" t="s">
        <v>89</v>
      </c>
      <c r="B69" s="48" t="s">
        <v>213</v>
      </c>
      <c r="C69" s="78">
        <f>C70+C96</f>
        <v>200971</v>
      </c>
      <c r="D69" s="78">
        <f>D70+D96</f>
        <v>202261</v>
      </c>
      <c r="E69" s="78">
        <v>177812.51</v>
      </c>
      <c r="F69" s="79">
        <f>(E69*100)/D69</f>
        <v>87.91240525855207</v>
      </c>
    </row>
    <row r="70" spans="1:6" x14ac:dyDescent="0.2">
      <c r="A70" s="49" t="s">
        <v>87</v>
      </c>
      <c r="B70" s="50" t="s">
        <v>88</v>
      </c>
      <c r="C70" s="80">
        <f>C71+C93</f>
        <v>200971</v>
      </c>
      <c r="D70" s="80">
        <f>D71+D93</f>
        <v>200971</v>
      </c>
      <c r="E70" s="80">
        <f>E71+E93</f>
        <v>172901.47</v>
      </c>
      <c r="F70" s="81">
        <f>(E70*100)/D70</f>
        <v>86.03304456861936</v>
      </c>
    </row>
    <row r="71" spans="1:6" x14ac:dyDescent="0.2">
      <c r="A71" s="51" t="s">
        <v>108</v>
      </c>
      <c r="B71" s="52" t="s">
        <v>109</v>
      </c>
      <c r="C71" s="82">
        <f>C72+C75+C82+C89</f>
        <v>200504</v>
      </c>
      <c r="D71" s="82">
        <f>D72+D75+D82+D89</f>
        <v>200504</v>
      </c>
      <c r="E71" s="82">
        <f>E72+E75+E82+E89</f>
        <v>169803.48</v>
      </c>
      <c r="F71" s="81">
        <f>(E71*100)/D71</f>
        <v>84.688325419941748</v>
      </c>
    </row>
    <row r="72" spans="1:6" x14ac:dyDescent="0.2">
      <c r="A72" s="53" t="s">
        <v>110</v>
      </c>
      <c r="B72" s="54" t="s">
        <v>111</v>
      </c>
      <c r="C72" s="83">
        <f>C73+C74</f>
        <v>595</v>
      </c>
      <c r="D72" s="83">
        <f>D73+D74</f>
        <v>595</v>
      </c>
      <c r="E72" s="83">
        <f>E73+E74</f>
        <v>303.60000000000002</v>
      </c>
      <c r="F72" s="83">
        <f>(E72*100)/D72</f>
        <v>51.025210084033617</v>
      </c>
    </row>
    <row r="73" spans="1:6" x14ac:dyDescent="0.2">
      <c r="A73" s="55" t="s">
        <v>112</v>
      </c>
      <c r="B73" s="56" t="s">
        <v>113</v>
      </c>
      <c r="C73" s="84">
        <v>412</v>
      </c>
      <c r="D73" s="84">
        <v>412</v>
      </c>
      <c r="E73" s="84">
        <v>153.6</v>
      </c>
      <c r="F73" s="84"/>
    </row>
    <row r="74" spans="1:6" x14ac:dyDescent="0.2">
      <c r="A74" s="55" t="s">
        <v>116</v>
      </c>
      <c r="B74" s="56" t="s">
        <v>117</v>
      </c>
      <c r="C74" s="84">
        <v>183</v>
      </c>
      <c r="D74" s="84">
        <v>183</v>
      </c>
      <c r="E74" s="84">
        <v>150</v>
      </c>
      <c r="F74" s="84"/>
    </row>
    <row r="75" spans="1:6" x14ac:dyDescent="0.2">
      <c r="A75" s="53" t="s">
        <v>118</v>
      </c>
      <c r="B75" s="54" t="s">
        <v>119</v>
      </c>
      <c r="C75" s="83">
        <f>C76+C77+C78+C79+C80+C81</f>
        <v>127565</v>
      </c>
      <c r="D75" s="83">
        <f>D76+D77+D78+D79+D80+D81</f>
        <v>127565</v>
      </c>
      <c r="E75" s="83">
        <f>E76+E77+E78+E79+E80+E81</f>
        <v>75929.829999999987</v>
      </c>
      <c r="F75" s="83">
        <f>(E75*100)/D75</f>
        <v>59.522463058048828</v>
      </c>
    </row>
    <row r="76" spans="1:6" x14ac:dyDescent="0.2">
      <c r="A76" s="55" t="s">
        <v>120</v>
      </c>
      <c r="B76" s="56" t="s">
        <v>121</v>
      </c>
      <c r="C76" s="84">
        <v>132</v>
      </c>
      <c r="D76" s="84">
        <v>132</v>
      </c>
      <c r="E76" s="84">
        <v>1258.5899999999999</v>
      </c>
      <c r="F76" s="84"/>
    </row>
    <row r="77" spans="1:6" x14ac:dyDescent="0.2">
      <c r="A77" s="55" t="s">
        <v>122</v>
      </c>
      <c r="B77" s="56" t="s">
        <v>123</v>
      </c>
      <c r="C77" s="84">
        <v>87464</v>
      </c>
      <c r="D77" s="84">
        <v>87464</v>
      </c>
      <c r="E77" s="84">
        <v>37753.78</v>
      </c>
      <c r="F77" s="84"/>
    </row>
    <row r="78" spans="1:6" x14ac:dyDescent="0.2">
      <c r="A78" s="55" t="s">
        <v>124</v>
      </c>
      <c r="B78" s="56" t="s">
        <v>125</v>
      </c>
      <c r="C78" s="84">
        <v>36001</v>
      </c>
      <c r="D78" s="84">
        <v>36001</v>
      </c>
      <c r="E78" s="84">
        <v>26636.29</v>
      </c>
      <c r="F78" s="84"/>
    </row>
    <row r="79" spans="1:6" x14ac:dyDescent="0.2">
      <c r="A79" s="55" t="s">
        <v>126</v>
      </c>
      <c r="B79" s="56" t="s">
        <v>127</v>
      </c>
      <c r="C79" s="84">
        <v>2482</v>
      </c>
      <c r="D79" s="84">
        <v>2482</v>
      </c>
      <c r="E79" s="84">
        <v>8226.34</v>
      </c>
      <c r="F79" s="84"/>
    </row>
    <row r="80" spans="1:6" x14ac:dyDescent="0.2">
      <c r="A80" s="55" t="s">
        <v>128</v>
      </c>
      <c r="B80" s="56" t="s">
        <v>129</v>
      </c>
      <c r="C80" s="84">
        <v>743</v>
      </c>
      <c r="D80" s="84">
        <v>743</v>
      </c>
      <c r="E80" s="84">
        <v>2014.65</v>
      </c>
      <c r="F80" s="84"/>
    </row>
    <row r="81" spans="1:6" x14ac:dyDescent="0.2">
      <c r="A81" s="55" t="s">
        <v>130</v>
      </c>
      <c r="B81" s="56" t="s">
        <v>131</v>
      </c>
      <c r="C81" s="84">
        <v>743</v>
      </c>
      <c r="D81" s="84">
        <v>743</v>
      </c>
      <c r="E81" s="84">
        <v>40.18</v>
      </c>
      <c r="F81" s="84"/>
    </row>
    <row r="82" spans="1:6" x14ac:dyDescent="0.2">
      <c r="A82" s="53" t="s">
        <v>132</v>
      </c>
      <c r="B82" s="54" t="s">
        <v>133</v>
      </c>
      <c r="C82" s="83">
        <f>C83+C84+C85+C86+C87+C88</f>
        <v>30586</v>
      </c>
      <c r="D82" s="83">
        <f>D83+D84+D85+D86+D87+D88</f>
        <v>30586</v>
      </c>
      <c r="E82" s="83">
        <f>E83+E84+E85+E86+E87+E88</f>
        <v>59918.7</v>
      </c>
      <c r="F82" s="83">
        <f>(E82*100)/D82</f>
        <v>195.90237363499639</v>
      </c>
    </row>
    <row r="83" spans="1:6" x14ac:dyDescent="0.2">
      <c r="A83" s="55" t="s">
        <v>134</v>
      </c>
      <c r="B83" s="56" t="s">
        <v>135</v>
      </c>
      <c r="C83" s="84">
        <v>3007</v>
      </c>
      <c r="D83" s="84">
        <v>3007</v>
      </c>
      <c r="E83" s="84">
        <v>2288.15</v>
      </c>
      <c r="F83" s="84"/>
    </row>
    <row r="84" spans="1:6" x14ac:dyDescent="0.2">
      <c r="A84" s="55" t="s">
        <v>136</v>
      </c>
      <c r="B84" s="56" t="s">
        <v>137</v>
      </c>
      <c r="C84" s="84">
        <v>13870</v>
      </c>
      <c r="D84" s="84">
        <v>13870</v>
      </c>
      <c r="E84" s="84">
        <v>4560.7700000000004</v>
      </c>
      <c r="F84" s="84"/>
    </row>
    <row r="85" spans="1:6" x14ac:dyDescent="0.2">
      <c r="A85" s="55" t="s">
        <v>140</v>
      </c>
      <c r="B85" s="56" t="s">
        <v>141</v>
      </c>
      <c r="C85" s="84">
        <v>4380</v>
      </c>
      <c r="D85" s="84">
        <v>4380</v>
      </c>
      <c r="E85" s="84">
        <v>7949.47</v>
      </c>
      <c r="F85" s="84"/>
    </row>
    <row r="86" spans="1:6" x14ac:dyDescent="0.2">
      <c r="A86" s="55" t="s">
        <v>142</v>
      </c>
      <c r="B86" s="56" t="s">
        <v>143</v>
      </c>
      <c r="C86" s="84">
        <v>467</v>
      </c>
      <c r="D86" s="84">
        <v>467</v>
      </c>
      <c r="E86" s="84">
        <v>949.02</v>
      </c>
      <c r="F86" s="84"/>
    </row>
    <row r="87" spans="1:6" x14ac:dyDescent="0.2">
      <c r="A87" s="55" t="s">
        <v>144</v>
      </c>
      <c r="B87" s="56" t="s">
        <v>145</v>
      </c>
      <c r="C87" s="84">
        <v>0</v>
      </c>
      <c r="D87" s="84">
        <v>0</v>
      </c>
      <c r="E87" s="84">
        <v>16324.14</v>
      </c>
      <c r="F87" s="84"/>
    </row>
    <row r="88" spans="1:6" x14ac:dyDescent="0.2">
      <c r="A88" s="55" t="s">
        <v>146</v>
      </c>
      <c r="B88" s="56" t="s">
        <v>147</v>
      </c>
      <c r="C88" s="84">
        <v>8862</v>
      </c>
      <c r="D88" s="84">
        <v>8862</v>
      </c>
      <c r="E88" s="84">
        <v>27847.15</v>
      </c>
      <c r="F88" s="84"/>
    </row>
    <row r="89" spans="1:6" x14ac:dyDescent="0.2">
      <c r="A89" s="53" t="s">
        <v>148</v>
      </c>
      <c r="B89" s="54" t="s">
        <v>149</v>
      </c>
      <c r="C89" s="83">
        <f>C90+C91+C92</f>
        <v>41758</v>
      </c>
      <c r="D89" s="83">
        <f>D90+D91+D92</f>
        <v>41758</v>
      </c>
      <c r="E89" s="83">
        <f>E90+E91+E92</f>
        <v>33651.35</v>
      </c>
      <c r="F89" s="83">
        <f>(E89*100)/D89</f>
        <v>80.58659418554528</v>
      </c>
    </row>
    <row r="90" spans="1:6" x14ac:dyDescent="0.2">
      <c r="A90" s="55" t="s">
        <v>150</v>
      </c>
      <c r="B90" s="56" t="s">
        <v>151</v>
      </c>
      <c r="C90" s="84">
        <v>26545</v>
      </c>
      <c r="D90" s="84">
        <v>26545</v>
      </c>
      <c r="E90" s="84">
        <v>27548.54</v>
      </c>
      <c r="F90" s="84"/>
    </row>
    <row r="91" spans="1:6" x14ac:dyDescent="0.2">
      <c r="A91" s="55" t="s">
        <v>152</v>
      </c>
      <c r="B91" s="56" t="s">
        <v>153</v>
      </c>
      <c r="C91" s="84">
        <v>4672</v>
      </c>
      <c r="D91" s="84">
        <v>4672</v>
      </c>
      <c r="E91" s="84">
        <v>4346.03</v>
      </c>
      <c r="F91" s="84"/>
    </row>
    <row r="92" spans="1:6" x14ac:dyDescent="0.2">
      <c r="A92" s="55" t="s">
        <v>156</v>
      </c>
      <c r="B92" s="56" t="s">
        <v>149</v>
      </c>
      <c r="C92" s="84">
        <v>10541</v>
      </c>
      <c r="D92" s="84">
        <v>10541</v>
      </c>
      <c r="E92" s="84">
        <v>1756.78</v>
      </c>
      <c r="F92" s="84"/>
    </row>
    <row r="93" spans="1:6" x14ac:dyDescent="0.2">
      <c r="A93" s="51" t="s">
        <v>157</v>
      </c>
      <c r="B93" s="52" t="s">
        <v>158</v>
      </c>
      <c r="C93" s="82">
        <f t="shared" ref="C93:E94" si="4">C94</f>
        <v>467</v>
      </c>
      <c r="D93" s="82">
        <f t="shared" si="4"/>
        <v>467</v>
      </c>
      <c r="E93" s="82">
        <f t="shared" si="4"/>
        <v>3097.99</v>
      </c>
      <c r="F93" s="81">
        <f>(E93*100)/D93</f>
        <v>663.38115631691653</v>
      </c>
    </row>
    <row r="94" spans="1:6" x14ac:dyDescent="0.2">
      <c r="A94" s="53" t="s">
        <v>159</v>
      </c>
      <c r="B94" s="54" t="s">
        <v>160</v>
      </c>
      <c r="C94" s="83">
        <f t="shared" si="4"/>
        <v>467</v>
      </c>
      <c r="D94" s="83">
        <f t="shared" si="4"/>
        <v>467</v>
      </c>
      <c r="E94" s="83">
        <f t="shared" si="4"/>
        <v>3097.99</v>
      </c>
      <c r="F94" s="83">
        <f>(E94*100)/D94</f>
        <v>663.38115631691653</v>
      </c>
    </row>
    <row r="95" spans="1:6" x14ac:dyDescent="0.2">
      <c r="A95" s="55" t="s">
        <v>161</v>
      </c>
      <c r="B95" s="56" t="s">
        <v>162</v>
      </c>
      <c r="C95" s="84">
        <v>467</v>
      </c>
      <c r="D95" s="84">
        <v>467</v>
      </c>
      <c r="E95" s="84">
        <v>3097.99</v>
      </c>
      <c r="F95" s="84"/>
    </row>
    <row r="96" spans="1:6" x14ac:dyDescent="0.2">
      <c r="A96" s="49" t="s">
        <v>163</v>
      </c>
      <c r="B96" s="50" t="s">
        <v>164</v>
      </c>
      <c r="C96" s="80">
        <f>C97</f>
        <v>0</v>
      </c>
      <c r="D96" s="80">
        <f>D97</f>
        <v>1290</v>
      </c>
      <c r="E96" s="80">
        <f>E97</f>
        <v>4911.04</v>
      </c>
      <c r="F96" s="81">
        <f>(E96*100)/D96</f>
        <v>380.70077519379845</v>
      </c>
    </row>
    <row r="97" spans="1:6" x14ac:dyDescent="0.2">
      <c r="A97" s="51" t="s">
        <v>165</v>
      </c>
      <c r="B97" s="52" t="s">
        <v>166</v>
      </c>
      <c r="C97" s="82">
        <f>C98+C101</f>
        <v>0</v>
      </c>
      <c r="D97" s="82">
        <f>D98+D101</f>
        <v>1290</v>
      </c>
      <c r="E97" s="82">
        <f>E98+E101</f>
        <v>4911.04</v>
      </c>
      <c r="F97" s="81">
        <f>(E97*100)/D97</f>
        <v>380.70077519379845</v>
      </c>
    </row>
    <row r="98" spans="1:6" x14ac:dyDescent="0.2">
      <c r="A98" s="53" t="s">
        <v>167</v>
      </c>
      <c r="B98" s="54" t="s">
        <v>168</v>
      </c>
      <c r="C98" s="83">
        <f>C99+C100</f>
        <v>0</v>
      </c>
      <c r="D98" s="83">
        <f>D99+D100</f>
        <v>290</v>
      </c>
      <c r="E98" s="83">
        <f>E99+E100</f>
        <v>4311.04</v>
      </c>
      <c r="F98" s="83">
        <f>(E98*100)/D98</f>
        <v>1486.5655172413792</v>
      </c>
    </row>
    <row r="99" spans="1:6" x14ac:dyDescent="0.2">
      <c r="A99" s="55" t="s">
        <v>169</v>
      </c>
      <c r="B99" s="56" t="s">
        <v>170</v>
      </c>
      <c r="C99" s="84">
        <v>0</v>
      </c>
      <c r="D99" s="84">
        <v>290</v>
      </c>
      <c r="E99" s="84">
        <v>286.48</v>
      </c>
      <c r="F99" s="84"/>
    </row>
    <row r="100" spans="1:6" x14ac:dyDescent="0.2">
      <c r="A100" s="55" t="s">
        <v>175</v>
      </c>
      <c r="B100" s="56" t="s">
        <v>176</v>
      </c>
      <c r="C100" s="84">
        <v>0</v>
      </c>
      <c r="D100" s="84">
        <v>0</v>
      </c>
      <c r="E100" s="84">
        <v>4024.56</v>
      </c>
      <c r="F100" s="84"/>
    </row>
    <row r="101" spans="1:6" x14ac:dyDescent="0.2">
      <c r="A101" s="53" t="s">
        <v>181</v>
      </c>
      <c r="B101" s="54" t="s">
        <v>182</v>
      </c>
      <c r="C101" s="83">
        <f>C102</f>
        <v>0</v>
      </c>
      <c r="D101" s="83">
        <f>D102</f>
        <v>1000</v>
      </c>
      <c r="E101" s="83">
        <f>E102</f>
        <v>600</v>
      </c>
      <c r="F101" s="83">
        <f>(E101*100)/D101</f>
        <v>60</v>
      </c>
    </row>
    <row r="102" spans="1:6" x14ac:dyDescent="0.2">
      <c r="A102" s="55" t="s">
        <v>183</v>
      </c>
      <c r="B102" s="56" t="s">
        <v>184</v>
      </c>
      <c r="C102" s="84">
        <v>0</v>
      </c>
      <c r="D102" s="84">
        <v>1000</v>
      </c>
      <c r="E102" s="84">
        <v>600</v>
      </c>
      <c r="F102" s="84"/>
    </row>
    <row r="103" spans="1:6" x14ac:dyDescent="0.2">
      <c r="A103" s="49" t="s">
        <v>55</v>
      </c>
      <c r="B103" s="50" t="s">
        <v>56</v>
      </c>
      <c r="C103" s="80">
        <f t="shared" ref="C103:E104" si="5">C104</f>
        <v>74853.56</v>
      </c>
      <c r="D103" s="80">
        <f t="shared" si="5"/>
        <v>147675.13</v>
      </c>
      <c r="E103" s="80">
        <f t="shared" si="5"/>
        <v>163397.23000000001</v>
      </c>
      <c r="F103" s="81">
        <f>(E103*100)/D103</f>
        <v>110.64641013012822</v>
      </c>
    </row>
    <row r="104" spans="1:6" x14ac:dyDescent="0.2">
      <c r="A104" s="51" t="s">
        <v>71</v>
      </c>
      <c r="B104" s="52" t="s">
        <v>72</v>
      </c>
      <c r="C104" s="82">
        <f t="shared" si="5"/>
        <v>74853.56</v>
      </c>
      <c r="D104" s="82">
        <f t="shared" si="5"/>
        <v>147675.13</v>
      </c>
      <c r="E104" s="82">
        <f t="shared" si="5"/>
        <v>163397.23000000001</v>
      </c>
      <c r="F104" s="81">
        <f>(E104*100)/D104</f>
        <v>110.64641013012822</v>
      </c>
    </row>
    <row r="105" spans="1:6" x14ac:dyDescent="0.2">
      <c r="A105" s="53" t="s">
        <v>73</v>
      </c>
      <c r="B105" s="54" t="s">
        <v>74</v>
      </c>
      <c r="C105" s="83">
        <f>C106+C107</f>
        <v>74853.56</v>
      </c>
      <c r="D105" s="83">
        <f>D106+D107</f>
        <v>147675.13</v>
      </c>
      <c r="E105" s="83">
        <f>E106+E107</f>
        <v>163397.23000000001</v>
      </c>
      <c r="F105" s="83">
        <f>(E105*100)/D105</f>
        <v>110.64641013012822</v>
      </c>
    </row>
    <row r="106" spans="1:6" x14ac:dyDescent="0.2">
      <c r="A106" s="55" t="s">
        <v>75</v>
      </c>
      <c r="B106" s="56" t="s">
        <v>76</v>
      </c>
      <c r="C106" s="84">
        <v>35532.06</v>
      </c>
      <c r="D106" s="84">
        <v>109995.54</v>
      </c>
      <c r="E106" s="84">
        <v>122253.11</v>
      </c>
      <c r="F106" s="84"/>
    </row>
    <row r="107" spans="1:6" x14ac:dyDescent="0.2">
      <c r="A107" s="55" t="s">
        <v>77</v>
      </c>
      <c r="B107" s="56" t="s">
        <v>78</v>
      </c>
      <c r="C107" s="84">
        <v>39321.5</v>
      </c>
      <c r="D107" s="84">
        <v>37679.589999999997</v>
      </c>
      <c r="E107" s="84">
        <v>41144.120000000003</v>
      </c>
      <c r="F107" s="84"/>
    </row>
    <row r="108" spans="1:6" x14ac:dyDescent="0.2">
      <c r="A108" s="48" t="s">
        <v>203</v>
      </c>
      <c r="B108" s="48" t="s">
        <v>214</v>
      </c>
      <c r="C108" s="78">
        <f t="shared" ref="C108:E109" si="6">C109</f>
        <v>0</v>
      </c>
      <c r="D108" s="78">
        <f t="shared" si="6"/>
        <v>7800</v>
      </c>
      <c r="E108" s="78">
        <f t="shared" si="6"/>
        <v>9027.01</v>
      </c>
      <c r="F108" s="79">
        <f>(E108*100)/D108</f>
        <v>115.73089743589743</v>
      </c>
    </row>
    <row r="109" spans="1:6" x14ac:dyDescent="0.2">
      <c r="A109" s="49" t="s">
        <v>87</v>
      </c>
      <c r="B109" s="50" t="s">
        <v>88</v>
      </c>
      <c r="C109" s="80">
        <f t="shared" si="6"/>
        <v>0</v>
      </c>
      <c r="D109" s="80">
        <f t="shared" si="6"/>
        <v>7800</v>
      </c>
      <c r="E109" s="80">
        <f t="shared" si="6"/>
        <v>9027.01</v>
      </c>
      <c r="F109" s="81">
        <f>(E109*100)/D109</f>
        <v>115.73089743589743</v>
      </c>
    </row>
    <row r="110" spans="1:6" x14ac:dyDescent="0.2">
      <c r="A110" s="51" t="s">
        <v>108</v>
      </c>
      <c r="B110" s="52" t="s">
        <v>109</v>
      </c>
      <c r="C110" s="82">
        <f>C111+C114</f>
        <v>0</v>
      </c>
      <c r="D110" s="82">
        <f>D111+D114</f>
        <v>7800</v>
      </c>
      <c r="E110" s="82">
        <f>E111+E114</f>
        <v>9027.01</v>
      </c>
      <c r="F110" s="81">
        <f>(E110*100)/D110</f>
        <v>115.73089743589743</v>
      </c>
    </row>
    <row r="111" spans="1:6" x14ac:dyDescent="0.2">
      <c r="A111" s="53" t="s">
        <v>118</v>
      </c>
      <c r="B111" s="54" t="s">
        <v>119</v>
      </c>
      <c r="C111" s="83">
        <f>C112+C113</f>
        <v>0</v>
      </c>
      <c r="D111" s="83">
        <f>D112+D113</f>
        <v>7400</v>
      </c>
      <c r="E111" s="83">
        <f>E112+E113</f>
        <v>7263.83</v>
      </c>
      <c r="F111" s="83">
        <f>(E111*100)/D111</f>
        <v>98.159864864864872</v>
      </c>
    </row>
    <row r="112" spans="1:6" x14ac:dyDescent="0.2">
      <c r="A112" s="55" t="s">
        <v>122</v>
      </c>
      <c r="B112" s="56" t="s">
        <v>123</v>
      </c>
      <c r="C112" s="84">
        <v>0</v>
      </c>
      <c r="D112" s="84">
        <v>7400</v>
      </c>
      <c r="E112" s="84">
        <v>6409.28</v>
      </c>
      <c r="F112" s="84"/>
    </row>
    <row r="113" spans="1:6" x14ac:dyDescent="0.2">
      <c r="A113" s="55" t="s">
        <v>124</v>
      </c>
      <c r="B113" s="56" t="s">
        <v>125</v>
      </c>
      <c r="C113" s="84">
        <v>0</v>
      </c>
      <c r="D113" s="84">
        <v>0</v>
      </c>
      <c r="E113" s="84">
        <v>854.55</v>
      </c>
      <c r="F113" s="84"/>
    </row>
    <row r="114" spans="1:6" x14ac:dyDescent="0.2">
      <c r="A114" s="53" t="s">
        <v>132</v>
      </c>
      <c r="B114" s="54" t="s">
        <v>133</v>
      </c>
      <c r="C114" s="83">
        <f>C115+C116</f>
        <v>0</v>
      </c>
      <c r="D114" s="83">
        <f>D115+D116</f>
        <v>400</v>
      </c>
      <c r="E114" s="83">
        <f>E115+E116</f>
        <v>1763.18</v>
      </c>
      <c r="F114" s="83">
        <f>(E114*100)/D114</f>
        <v>440.79500000000002</v>
      </c>
    </row>
    <row r="115" spans="1:6" x14ac:dyDescent="0.2">
      <c r="A115" s="55" t="s">
        <v>136</v>
      </c>
      <c r="B115" s="56" t="s">
        <v>137</v>
      </c>
      <c r="C115" s="84">
        <v>0</v>
      </c>
      <c r="D115" s="84">
        <v>400</v>
      </c>
      <c r="E115" s="84">
        <v>396.98</v>
      </c>
      <c r="F115" s="84"/>
    </row>
    <row r="116" spans="1:6" x14ac:dyDescent="0.2">
      <c r="A116" s="55" t="s">
        <v>146</v>
      </c>
      <c r="B116" s="56" t="s">
        <v>147</v>
      </c>
      <c r="C116" s="84">
        <v>0</v>
      </c>
      <c r="D116" s="84">
        <v>0</v>
      </c>
      <c r="E116" s="84">
        <v>1366.2</v>
      </c>
      <c r="F116" s="84"/>
    </row>
    <row r="117" spans="1:6" x14ac:dyDescent="0.2">
      <c r="A117" s="49" t="s">
        <v>55</v>
      </c>
      <c r="B117" s="50" t="s">
        <v>56</v>
      </c>
      <c r="C117" s="80">
        <f t="shared" ref="C117:E119" si="7">C118</f>
        <v>0</v>
      </c>
      <c r="D117" s="80">
        <f t="shared" si="7"/>
        <v>2798.38</v>
      </c>
      <c r="E117" s="80">
        <f t="shared" si="7"/>
        <v>4164.58</v>
      </c>
      <c r="F117" s="81">
        <f>(E117*100)/D117</f>
        <v>148.82110363853371</v>
      </c>
    </row>
    <row r="118" spans="1:6" x14ac:dyDescent="0.2">
      <c r="A118" s="51" t="s">
        <v>65</v>
      </c>
      <c r="B118" s="52" t="s">
        <v>66</v>
      </c>
      <c r="C118" s="82">
        <f t="shared" si="7"/>
        <v>0</v>
      </c>
      <c r="D118" s="82">
        <f t="shared" si="7"/>
        <v>2798.38</v>
      </c>
      <c r="E118" s="82">
        <f t="shared" si="7"/>
        <v>4164.58</v>
      </c>
      <c r="F118" s="81">
        <f>(E118*100)/D118</f>
        <v>148.82110363853371</v>
      </c>
    </row>
    <row r="119" spans="1:6" x14ac:dyDescent="0.2">
      <c r="A119" s="53" t="s">
        <v>67</v>
      </c>
      <c r="B119" s="54" t="s">
        <v>68</v>
      </c>
      <c r="C119" s="83">
        <f t="shared" si="7"/>
        <v>0</v>
      </c>
      <c r="D119" s="83">
        <f t="shared" si="7"/>
        <v>2798.38</v>
      </c>
      <c r="E119" s="83">
        <f t="shared" si="7"/>
        <v>4164.58</v>
      </c>
      <c r="F119" s="83">
        <f>(E119*100)/D119</f>
        <v>148.82110363853371</v>
      </c>
    </row>
    <row r="120" spans="1:6" x14ac:dyDescent="0.2">
      <c r="A120" s="55" t="s">
        <v>69</v>
      </c>
      <c r="B120" s="56" t="s">
        <v>70</v>
      </c>
      <c r="C120" s="84">
        <v>0</v>
      </c>
      <c r="D120" s="84">
        <v>2798.38</v>
      </c>
      <c r="E120" s="84">
        <v>4164.58</v>
      </c>
      <c r="F120" s="84"/>
    </row>
    <row r="121" spans="1:6" x14ac:dyDescent="0.2">
      <c r="A121" s="48" t="s">
        <v>204</v>
      </c>
      <c r="B121" s="48" t="s">
        <v>215</v>
      </c>
      <c r="C121" s="78">
        <f t="shared" ref="C121:E122" si="8">C122</f>
        <v>39817</v>
      </c>
      <c r="D121" s="78">
        <f t="shared" si="8"/>
        <v>44817</v>
      </c>
      <c r="E121" s="78">
        <f t="shared" si="8"/>
        <v>28301.670000000002</v>
      </c>
      <c r="F121" s="79">
        <f>(E121*100)/D121</f>
        <v>63.149407590869536</v>
      </c>
    </row>
    <row r="122" spans="1:6" x14ac:dyDescent="0.2">
      <c r="A122" s="49" t="s">
        <v>87</v>
      </c>
      <c r="B122" s="50" t="s">
        <v>88</v>
      </c>
      <c r="C122" s="80">
        <f t="shared" si="8"/>
        <v>39817</v>
      </c>
      <c r="D122" s="80">
        <f t="shared" si="8"/>
        <v>44817</v>
      </c>
      <c r="E122" s="80">
        <f t="shared" si="8"/>
        <v>28301.670000000002</v>
      </c>
      <c r="F122" s="81">
        <f>(E122*100)/D122</f>
        <v>63.149407590869536</v>
      </c>
    </row>
    <row r="123" spans="1:6" x14ac:dyDescent="0.2">
      <c r="A123" s="51" t="s">
        <v>108</v>
      </c>
      <c r="B123" s="52" t="s">
        <v>109</v>
      </c>
      <c r="C123" s="82">
        <f>C124+C128+C131</f>
        <v>39817</v>
      </c>
      <c r="D123" s="82">
        <f>D124+D128+D131</f>
        <v>44817</v>
      </c>
      <c r="E123" s="82">
        <f>E124+E128+E131</f>
        <v>28301.670000000002</v>
      </c>
      <c r="F123" s="81">
        <f>(E123*100)/D123</f>
        <v>63.149407590869536</v>
      </c>
    </row>
    <row r="124" spans="1:6" x14ac:dyDescent="0.2">
      <c r="A124" s="53" t="s">
        <v>118</v>
      </c>
      <c r="B124" s="54" t="s">
        <v>119</v>
      </c>
      <c r="C124" s="83">
        <f>C125+C126+C127</f>
        <v>39817</v>
      </c>
      <c r="D124" s="83">
        <f>D125+D126+D127</f>
        <v>39817</v>
      </c>
      <c r="E124" s="83">
        <f>E125+E126+E127</f>
        <v>15884.27</v>
      </c>
      <c r="F124" s="83">
        <f>(E124*100)/D124</f>
        <v>39.893186327448078</v>
      </c>
    </row>
    <row r="125" spans="1:6" x14ac:dyDescent="0.2">
      <c r="A125" s="55" t="s">
        <v>122</v>
      </c>
      <c r="B125" s="56" t="s">
        <v>123</v>
      </c>
      <c r="C125" s="84">
        <v>39817</v>
      </c>
      <c r="D125" s="84">
        <v>39817</v>
      </c>
      <c r="E125" s="84">
        <v>14774.85</v>
      </c>
      <c r="F125" s="84"/>
    </row>
    <row r="126" spans="1:6" x14ac:dyDescent="0.2">
      <c r="A126" s="55" t="s">
        <v>124</v>
      </c>
      <c r="B126" s="56" t="s">
        <v>125</v>
      </c>
      <c r="C126" s="84">
        <v>0</v>
      </c>
      <c r="D126" s="84">
        <v>0</v>
      </c>
      <c r="E126" s="84">
        <v>306.08999999999997</v>
      </c>
      <c r="F126" s="84"/>
    </row>
    <row r="127" spans="1:6" x14ac:dyDescent="0.2">
      <c r="A127" s="55" t="s">
        <v>126</v>
      </c>
      <c r="B127" s="56" t="s">
        <v>127</v>
      </c>
      <c r="C127" s="84">
        <v>0</v>
      </c>
      <c r="D127" s="84">
        <v>0</v>
      </c>
      <c r="E127" s="84">
        <v>803.33</v>
      </c>
      <c r="F127" s="84"/>
    </row>
    <row r="128" spans="1:6" x14ac:dyDescent="0.2">
      <c r="A128" s="53" t="s">
        <v>132</v>
      </c>
      <c r="B128" s="54" t="s">
        <v>133</v>
      </c>
      <c r="C128" s="83">
        <f>C129+C130</f>
        <v>0</v>
      </c>
      <c r="D128" s="83">
        <f>D129+D130</f>
        <v>0</v>
      </c>
      <c r="E128" s="83">
        <f>E129+E130</f>
        <v>7291.67</v>
      </c>
      <c r="F128" s="83" t="e">
        <f>(E128*100)/D128</f>
        <v>#DIV/0!</v>
      </c>
    </row>
    <row r="129" spans="1:6" x14ac:dyDescent="0.2">
      <c r="A129" s="55" t="s">
        <v>136</v>
      </c>
      <c r="B129" s="56" t="s">
        <v>137</v>
      </c>
      <c r="C129" s="84">
        <v>0</v>
      </c>
      <c r="D129" s="84">
        <v>0</v>
      </c>
      <c r="E129" s="84">
        <v>5759.62</v>
      </c>
      <c r="F129" s="84"/>
    </row>
    <row r="130" spans="1:6" x14ac:dyDescent="0.2">
      <c r="A130" s="55" t="s">
        <v>146</v>
      </c>
      <c r="B130" s="56" t="s">
        <v>147</v>
      </c>
      <c r="C130" s="84">
        <v>0</v>
      </c>
      <c r="D130" s="84">
        <v>0</v>
      </c>
      <c r="E130" s="84">
        <v>1532.05</v>
      </c>
      <c r="F130" s="84"/>
    </row>
    <row r="131" spans="1:6" x14ac:dyDescent="0.2">
      <c r="A131" s="53" t="s">
        <v>148</v>
      </c>
      <c r="B131" s="54" t="s">
        <v>149</v>
      </c>
      <c r="C131" s="83">
        <f>C132</f>
        <v>0</v>
      </c>
      <c r="D131" s="83">
        <f>D132</f>
        <v>5000</v>
      </c>
      <c r="E131" s="83">
        <f>E132</f>
        <v>5125.7299999999996</v>
      </c>
      <c r="F131" s="83">
        <f>(E131*100)/D131</f>
        <v>102.51459999999999</v>
      </c>
    </row>
    <row r="132" spans="1:6" x14ac:dyDescent="0.2">
      <c r="A132" s="55" t="s">
        <v>152</v>
      </c>
      <c r="B132" s="56" t="s">
        <v>153</v>
      </c>
      <c r="C132" s="84">
        <v>0</v>
      </c>
      <c r="D132" s="84">
        <v>5000</v>
      </c>
      <c r="E132" s="84">
        <v>5125.7299999999996</v>
      </c>
      <c r="F132" s="84"/>
    </row>
    <row r="133" spans="1:6" x14ac:dyDescent="0.2">
      <c r="A133" s="49" t="s">
        <v>55</v>
      </c>
      <c r="B133" s="50" t="s">
        <v>56</v>
      </c>
      <c r="C133" s="80">
        <f t="shared" ref="C133:E134" si="9">C134</f>
        <v>0</v>
      </c>
      <c r="D133" s="80">
        <f t="shared" si="9"/>
        <v>22157.75</v>
      </c>
      <c r="E133" s="80">
        <f t="shared" si="9"/>
        <v>38351.07</v>
      </c>
      <c r="F133" s="81">
        <f>(E133*100)/D133</f>
        <v>173.0819690627433</v>
      </c>
    </row>
    <row r="134" spans="1:6" x14ac:dyDescent="0.2">
      <c r="A134" s="51" t="s">
        <v>57</v>
      </c>
      <c r="B134" s="52" t="s">
        <v>58</v>
      </c>
      <c r="C134" s="82">
        <f t="shared" si="9"/>
        <v>0</v>
      </c>
      <c r="D134" s="82">
        <f t="shared" si="9"/>
        <v>22157.75</v>
      </c>
      <c r="E134" s="82">
        <f t="shared" si="9"/>
        <v>38351.07</v>
      </c>
      <c r="F134" s="81">
        <f>(E134*100)/D134</f>
        <v>173.0819690627433</v>
      </c>
    </row>
    <row r="135" spans="1:6" ht="25.5" x14ac:dyDescent="0.2">
      <c r="A135" s="53" t="s">
        <v>59</v>
      </c>
      <c r="B135" s="54" t="s">
        <v>60</v>
      </c>
      <c r="C135" s="83">
        <f>C136+C137</f>
        <v>0</v>
      </c>
      <c r="D135" s="83">
        <f>D136+D137</f>
        <v>22157.75</v>
      </c>
      <c r="E135" s="83">
        <f>E136+E137</f>
        <v>38351.07</v>
      </c>
      <c r="F135" s="83">
        <f>(E135*100)/D135</f>
        <v>173.0819690627433</v>
      </c>
    </row>
    <row r="136" spans="1:6" ht="25.5" x14ac:dyDescent="0.2">
      <c r="A136" s="55" t="s">
        <v>61</v>
      </c>
      <c r="B136" s="56" t="s">
        <v>62</v>
      </c>
      <c r="C136" s="84">
        <v>0</v>
      </c>
      <c r="D136" s="84">
        <v>2498.54</v>
      </c>
      <c r="E136" s="84">
        <v>3227.89</v>
      </c>
      <c r="F136" s="84"/>
    </row>
    <row r="137" spans="1:6" ht="25.5" x14ac:dyDescent="0.2">
      <c r="A137" s="55" t="s">
        <v>63</v>
      </c>
      <c r="B137" s="56" t="s">
        <v>64</v>
      </c>
      <c r="C137" s="84">
        <v>0</v>
      </c>
      <c r="D137" s="84">
        <v>19659.21</v>
      </c>
      <c r="E137" s="84">
        <v>35123.18</v>
      </c>
      <c r="F137" s="84"/>
    </row>
    <row r="138" spans="1:6" s="57" customFormat="1" x14ac:dyDescent="0.2"/>
    <row r="139" spans="1:6" s="57" customFormat="1" x14ac:dyDescent="0.2"/>
    <row r="140" spans="1:6" s="57" customFormat="1" x14ac:dyDescent="0.2"/>
    <row r="141" spans="1:6" s="57" customFormat="1" x14ac:dyDescent="0.2"/>
    <row r="142" spans="1:6" s="57" customFormat="1" x14ac:dyDescent="0.2"/>
    <row r="143" spans="1:6" s="57" customFormat="1" x14ac:dyDescent="0.2"/>
    <row r="144" spans="1:6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pans="1:3" s="57" customFormat="1" x14ac:dyDescent="0.2"/>
    <row r="1266" spans="1:3" s="57" customFormat="1" x14ac:dyDescent="0.2"/>
    <row r="1267" spans="1:3" s="57" customFormat="1" x14ac:dyDescent="0.2"/>
    <row r="1268" spans="1:3" s="57" customFormat="1" x14ac:dyDescent="0.2"/>
    <row r="1269" spans="1:3" s="57" customFormat="1" x14ac:dyDescent="0.2"/>
    <row r="1270" spans="1:3" s="57" customFormat="1" x14ac:dyDescent="0.2"/>
    <row r="1271" spans="1:3" s="57" customFormat="1" x14ac:dyDescent="0.2"/>
    <row r="1272" spans="1:3" s="57" customFormat="1" x14ac:dyDescent="0.2"/>
    <row r="1273" spans="1:3" s="57" customFormat="1" x14ac:dyDescent="0.2"/>
    <row r="1274" spans="1:3" s="57" customFormat="1" x14ac:dyDescent="0.2"/>
    <row r="1275" spans="1:3" s="57" customFormat="1" x14ac:dyDescent="0.2"/>
    <row r="1276" spans="1:3" s="57" customFormat="1" x14ac:dyDescent="0.2"/>
    <row r="1277" spans="1:3" s="57" customFormat="1" x14ac:dyDescent="0.2"/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57"/>
      <c r="B1307" s="57"/>
      <c r="C1307" s="57"/>
    </row>
    <row r="1308" spans="1:3" x14ac:dyDescent="0.2">
      <c r="A1308" s="57"/>
      <c r="B1308" s="57"/>
      <c r="C1308" s="57"/>
    </row>
    <row r="1309" spans="1:3" x14ac:dyDescent="0.2">
      <c r="A1309" s="57"/>
      <c r="B1309" s="57"/>
      <c r="C1309" s="57"/>
    </row>
    <row r="1310" spans="1:3" x14ac:dyDescent="0.2">
      <c r="A1310" s="57"/>
      <c r="B1310" s="57"/>
      <c r="C1310" s="57"/>
    </row>
    <row r="1311" spans="1:3" x14ac:dyDescent="0.2">
      <c r="A1311" s="57"/>
      <c r="B1311" s="57"/>
      <c r="C1311" s="57"/>
    </row>
    <row r="1312" spans="1:3" x14ac:dyDescent="0.2">
      <c r="A1312" s="57"/>
      <c r="B1312" s="57"/>
      <c r="C1312" s="57"/>
    </row>
    <row r="1313" spans="1:3" x14ac:dyDescent="0.2">
      <c r="A1313" s="57"/>
      <c r="B1313" s="57"/>
      <c r="C1313" s="57"/>
    </row>
    <row r="1314" spans="1:3" x14ac:dyDescent="0.2">
      <c r="A1314" s="57"/>
      <c r="B1314" s="57"/>
      <c r="C1314" s="57"/>
    </row>
    <row r="1315" spans="1:3" x14ac:dyDescent="0.2">
      <c r="A1315" s="40"/>
      <c r="B1315" s="40"/>
      <c r="C1315" s="40"/>
    </row>
    <row r="1316" spans="1:3" x14ac:dyDescent="0.2">
      <c r="A1316" s="40"/>
      <c r="B1316" s="40"/>
      <c r="C1316" s="40"/>
    </row>
    <row r="1317" spans="1:3" x14ac:dyDescent="0.2">
      <c r="A1317" s="40"/>
      <c r="B1317" s="40"/>
      <c r="C1317" s="40"/>
    </row>
    <row r="1318" spans="1:3" x14ac:dyDescent="0.2">
      <c r="A1318" s="40"/>
      <c r="B1318" s="40"/>
      <c r="C1318" s="40"/>
    </row>
    <row r="1319" spans="1:3" x14ac:dyDescent="0.2">
      <c r="A1319" s="40"/>
      <c r="B1319" s="40"/>
      <c r="C1319" s="40"/>
    </row>
    <row r="1320" spans="1:3" x14ac:dyDescent="0.2">
      <c r="A1320" s="40"/>
      <c r="B1320" s="40"/>
      <c r="C1320" s="40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  <row r="7974" s="40" customFormat="1" x14ac:dyDescent="0.2"/>
    <row r="7975" s="40" customFormat="1" x14ac:dyDescent="0.2"/>
    <row r="7976" s="40" customFormat="1" x14ac:dyDescent="0.2"/>
    <row r="7977" s="40" customFormat="1" x14ac:dyDescent="0.2"/>
    <row r="7978" s="40" customFormat="1" x14ac:dyDescent="0.2"/>
    <row r="7979" s="40" customFormat="1" x14ac:dyDescent="0.2"/>
    <row r="7980" s="40" customFormat="1" x14ac:dyDescent="0.2"/>
    <row r="7981" s="40" customFormat="1" x14ac:dyDescent="0.2"/>
    <row r="7982" s="40" customFormat="1" x14ac:dyDescent="0.2"/>
    <row r="7983" s="40" customFormat="1" x14ac:dyDescent="0.2"/>
    <row r="7984" s="40" customFormat="1" x14ac:dyDescent="0.2"/>
    <row r="7985" s="40" customFormat="1" x14ac:dyDescent="0.2"/>
    <row r="7986" s="40" customFormat="1" x14ac:dyDescent="0.2"/>
    <row r="7987" s="40" customFormat="1" x14ac:dyDescent="0.2"/>
    <row r="7988" s="40" customFormat="1" x14ac:dyDescent="0.2"/>
    <row r="7989" s="40" customFormat="1" x14ac:dyDescent="0.2"/>
    <row r="7990" s="40" customFormat="1" x14ac:dyDescent="0.2"/>
    <row r="7991" s="40" customFormat="1" x14ac:dyDescent="0.2"/>
    <row r="7992" s="40" customFormat="1" x14ac:dyDescent="0.2"/>
    <row r="7993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Gregurec</cp:lastModifiedBy>
  <cp:lastPrinted>2024-04-23T06:28:31Z</cp:lastPrinted>
  <dcterms:created xsi:type="dcterms:W3CDTF">2022-08-12T12:51:27Z</dcterms:created>
  <dcterms:modified xsi:type="dcterms:W3CDTF">2024-04-23T06:29:48Z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